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</definedName>
  </definedNames>
  <calcPr calcId="152511"/>
</workbook>
</file>

<file path=xl/calcChain.xml><?xml version="1.0" encoding="utf-8"?>
<calcChain xmlns="http://schemas.openxmlformats.org/spreadsheetml/2006/main">
  <c r="L2692" i="1" l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I2643" i="1"/>
  <c r="I2644" i="1" s="1"/>
  <c r="I2645" i="1" s="1"/>
  <c r="I2646" i="1" s="1"/>
  <c r="I2647" i="1" s="1"/>
  <c r="I2648" i="1" s="1"/>
  <c r="I2649" i="1" s="1"/>
  <c r="I2650" i="1" s="1"/>
  <c r="I2651" i="1" s="1"/>
  <c r="I2652" i="1" s="1"/>
  <c r="I2653" i="1" s="1"/>
  <c r="I2654" i="1" s="1"/>
  <c r="I2655" i="1" s="1"/>
  <c r="I2656" i="1" s="1"/>
  <c r="I2657" i="1" s="1"/>
  <c r="I2658" i="1" s="1"/>
  <c r="I2659" i="1" s="1"/>
  <c r="I2660" i="1" s="1"/>
  <c r="I2661" i="1" s="1"/>
  <c r="I2662" i="1" s="1"/>
  <c r="I2663" i="1" s="1"/>
  <c r="I2664" i="1" s="1"/>
  <c r="I2665" i="1" s="1"/>
  <c r="I2666" i="1" s="1"/>
  <c r="I2667" i="1" s="1"/>
  <c r="I2668" i="1" s="1"/>
  <c r="I2669" i="1" s="1"/>
  <c r="I2670" i="1" s="1"/>
  <c r="I2671" i="1" s="1"/>
  <c r="I2672" i="1" s="1"/>
  <c r="I2673" i="1" s="1"/>
  <c r="I2674" i="1" s="1"/>
  <c r="I2675" i="1" s="1"/>
  <c r="I2676" i="1" s="1"/>
  <c r="I2677" i="1" s="1"/>
  <c r="I2678" i="1" s="1"/>
  <c r="I2679" i="1" s="1"/>
  <c r="I2680" i="1" s="1"/>
  <c r="I2681" i="1" s="1"/>
  <c r="I2682" i="1" s="1"/>
  <c r="I2683" i="1" s="1"/>
  <c r="I2684" i="1" s="1"/>
  <c r="I2685" i="1" s="1"/>
  <c r="I2686" i="1" s="1"/>
  <c r="I2687" i="1" s="1"/>
  <c r="I2688" i="1" s="1"/>
  <c r="I2689" i="1" s="1"/>
  <c r="I2690" i="1" s="1"/>
  <c r="I2691" i="1" s="1"/>
  <c r="I2692" i="1" s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7" i="1"/>
  <c r="L2616" i="1"/>
  <c r="L2614" i="1"/>
  <c r="L2613" i="1"/>
  <c r="L2612" i="1"/>
  <c r="L2610" i="1"/>
  <c r="L2609" i="1"/>
  <c r="L1512" i="1" l="1"/>
  <c r="G526" i="1" l="1"/>
  <c r="F526" i="1"/>
  <c r="E526" i="1"/>
  <c r="G525" i="1"/>
  <c r="F525" i="1"/>
  <c r="E525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l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G82" i="1"/>
  <c r="F82" i="1"/>
  <c r="E82" i="1"/>
  <c r="G81" i="1"/>
  <c r="F81" i="1"/>
  <c r="E81" i="1"/>
  <c r="A753" i="1" l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l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l="1"/>
  <c r="A1350" i="1" s="1"/>
  <c r="A1351" i="1" s="1"/>
  <c r="A1352" i="1" l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</calcChain>
</file>

<file path=xl/sharedStrings.xml><?xml version="1.0" encoding="utf-8"?>
<sst xmlns="http://schemas.openxmlformats.org/spreadsheetml/2006/main" count="27164" uniqueCount="5557">
  <si>
    <t>№ п/п</t>
  </si>
  <si>
    <t>Муниципальное образование</t>
  </si>
  <si>
    <t xml:space="preserve">Название предприятие </t>
  </si>
  <si>
    <t>Отрасль</t>
  </si>
  <si>
    <t>ОКВЭД</t>
  </si>
  <si>
    <t>Юридический адрес</t>
  </si>
  <si>
    <t>Фактический адрес</t>
  </si>
  <si>
    <t>ФИО руководителя</t>
  </si>
  <si>
    <t>Телефон</t>
  </si>
  <si>
    <t>Эл.Почта</t>
  </si>
  <si>
    <t>Номенклатура продукции, которую закупает предприятие</t>
  </si>
  <si>
    <t>Средний объем закупки в месяц, в рублях</t>
  </si>
  <si>
    <t>Городской округ Балашиха</t>
  </si>
  <si>
    <t>ПАО Криогенмаш</t>
  </si>
  <si>
    <t xml:space="preserve">КомплектИзделия </t>
  </si>
  <si>
    <t>29.23.1</t>
  </si>
  <si>
    <t xml:space="preserve">143907, Моск. обл., г. Балашиха, пр-т Ленина, д. 67. </t>
  </si>
  <si>
    <t>М.В. Исполов</t>
  </si>
  <si>
    <t xml:space="preserve">(495) 505-93-33
</t>
  </si>
  <si>
    <t>root@cryogenmash.ru</t>
  </si>
  <si>
    <t>компрессор TA-2040 (50) CUSTOM</t>
  </si>
  <si>
    <t>Компрессор центроб.ТА6000(50)(1500/100)</t>
  </si>
  <si>
    <t>Сборная стеклопластиковая вентиляторная</t>
  </si>
  <si>
    <t>Центробежн.компрессорCENTAC C-1000 S/N V</t>
  </si>
  <si>
    <t>Центробежн.компрессорCENTAC C100MX3 C-70</t>
  </si>
  <si>
    <t>компрессор 3MSGEP-16/15</t>
  </si>
  <si>
    <t>компрессор SE-45 A</t>
  </si>
  <si>
    <t>компрессор SM 5000-1500-4</t>
  </si>
  <si>
    <t>компрессор TANX 12000 (50) (2500/125)</t>
  </si>
  <si>
    <t>Поршневой дожимной компрессор 2EHP-2-GT</t>
  </si>
  <si>
    <t>Центроб.возд.компрессорCENTAC C700 C115M</t>
  </si>
  <si>
    <t>Пароводоарматура</t>
  </si>
  <si>
    <t>ЗАТВОР ДИСК.BF тип LTR43 DN600 PN25 c пн</t>
  </si>
  <si>
    <t>ЗАТВОР СЕРИИ НР111 DN300 PN16(lnkonell)С</t>
  </si>
  <si>
    <t xml:space="preserve">ПокупПолуфабр </t>
  </si>
  <si>
    <t>"Основной теплообменник "</t>
  </si>
  <si>
    <t>К-кт внутр.уст-в воздуш.и азот.скрубберо</t>
  </si>
  <si>
    <t>К-кт внутр.уст-в насадоч.секций колонн с</t>
  </si>
  <si>
    <t>Компл.внутр.устр.(колон., скруб., сеп</t>
  </si>
  <si>
    <t>Основной теплообменник</t>
  </si>
  <si>
    <t>Пакет основного конденсатора</t>
  </si>
  <si>
    <t>Рукав металлический4655А-2-40-40-3,0/ПЗ/</t>
  </si>
  <si>
    <t>Рукав металлический4655А-2-40-40-6,0/ПЗ/</t>
  </si>
  <si>
    <t>/МЧ/ Кожух блока блока разделения Кар-15</t>
  </si>
  <si>
    <t>Адсорбционный осушитель DTS650BPH/T1</t>
  </si>
  <si>
    <t>Градирня БМГ-600 двухсекционная</t>
  </si>
  <si>
    <t>Криог.резервуар в макс.монт.готов.50м ку</t>
  </si>
  <si>
    <t>Осушитель LNXW-200</t>
  </si>
  <si>
    <t>Установка охлажд.жид.CBV-H-CSH7593Y-X893</t>
  </si>
  <si>
    <t>СтроитМатериалы</t>
  </si>
  <si>
    <t>CR-2071-2-18 БАЛКА-BL6;5802.0mm</t>
  </si>
  <si>
    <t>CR-2071-2-6 БАЛКА-BL6;5760mm</t>
  </si>
  <si>
    <t>CR-2071-3-117 ПОЯС-BL16;11044.mm</t>
  </si>
  <si>
    <t>CR-2071-3-118 ПОЯС-BL16;11992.mm</t>
  </si>
  <si>
    <t>CR-2071-3-9 ПОЯС-BL20;13140.mm</t>
  </si>
  <si>
    <t>Черные металлы</t>
  </si>
  <si>
    <t>12Х18Н10Т Л 10X1500X55007350-7719903-74</t>
  </si>
  <si>
    <t>12Х18Н10Т Л 4X1000X40007350-7719903-74</t>
  </si>
  <si>
    <t>12Х18Н10Т Л 6X1000X40007350-7719903-74</t>
  </si>
  <si>
    <t>12Х18Н10Т Л 8X1500X60007350-7719903-74</t>
  </si>
  <si>
    <t>12Х18Н10Т ТРУБА 150X2,5д.тр СТП2082-412-</t>
  </si>
  <si>
    <t>12Х18Н10Т ТРУБА 250X3д.тр СТП2082-412-08</t>
  </si>
  <si>
    <t>12Х18Н10Т ТРУБА200X2,5д.тр СТП2082-412-0</t>
  </si>
  <si>
    <t>ОАО "Балашихинский литейно-механический завод"</t>
  </si>
  <si>
    <t>литейное/машиностроение</t>
  </si>
  <si>
    <t>35.30.3</t>
  </si>
  <si>
    <t>143900, Моск.обл., г. Балашиха, Западная промзона, ш. Энтузиастов д.4</t>
  </si>
  <si>
    <t>В.Я. Стребков</t>
  </si>
  <si>
    <t>(495)524-21-21</t>
  </si>
  <si>
    <t>svetlanablmz@gmail.com</t>
  </si>
  <si>
    <t>Пленка Р5</t>
  </si>
  <si>
    <t>Подшипниковая продукция (6-75-16 XI УТУ100/4;6-7518 XI ЕТУ 100/4 и т.д.)</t>
  </si>
  <si>
    <t>Штамповая продукция (ДС-3; ДС-5; ТУЦ43А; КТ-51; ТУ-98 и т.д.)</t>
  </si>
  <si>
    <t>Каркасы диска (КТ106.61, КТ163.081; КТ175.041 и т.д.)</t>
  </si>
  <si>
    <t>Титановые электроды (ВТ20Ø360; ВТ20Ø280; ВТ5Ø360; ВТ21ЛØ280 ит.д.)</t>
  </si>
  <si>
    <t>Алюминий А7</t>
  </si>
  <si>
    <t>Силумин АК1204</t>
  </si>
  <si>
    <t>Магний Mg 90</t>
  </si>
  <si>
    <t>Сплав магниевый МА842</t>
  </si>
  <si>
    <t>Лигатура Л2-Л4</t>
  </si>
  <si>
    <t>ОАО "345 механический завод"</t>
  </si>
  <si>
    <t>производство</t>
  </si>
  <si>
    <t>28.11</t>
  </si>
  <si>
    <t>143900, Моск.обл., г. Балашиха, Западная промзона, ш. Энтузиастов д.7</t>
  </si>
  <si>
    <t>Р.М. Гатауллин</t>
  </si>
  <si>
    <t>(495)-521-70-11</t>
  </si>
  <si>
    <t>karimov@345mz.ru</t>
  </si>
  <si>
    <t>Лист 3,0х1500х6000 08Х18Н10 (12Х18Н10)</t>
  </si>
  <si>
    <t>Блок механической очистки</t>
  </si>
  <si>
    <t>Компрессор погружн.BWH-6522</t>
  </si>
  <si>
    <t>Швеллер 16П дл.10м ст.3пс/сп5</t>
  </si>
  <si>
    <t>Фильтр биологический BIO-BLOK 150(150м2/м3)(55*55*55)</t>
  </si>
  <si>
    <t>Установка обезвоживания осадка TEKNOBAG-DRAIMAD модель 12ВСАVPK(c компрессором CРR-50)</t>
  </si>
  <si>
    <t>Швеллер 16П дл11.7м. ст3сп/пс5  ГОСТ8240-97</t>
  </si>
  <si>
    <t>Установка  микрофильтрации SCRUFILTER TEKNOFANGHI FL06S</t>
  </si>
  <si>
    <t>Швеллер 14 дл.10м ст3сп5  ГОСТ8240-97</t>
  </si>
  <si>
    <t xml:space="preserve">Труба 100х50х3 08Х18Н10 (AISI304) </t>
  </si>
  <si>
    <t>Установка  микрофильтрации SCRUFILTER TEKNOFANGHI FL03S</t>
  </si>
  <si>
    <t>Лист свинцовый 10х500х1000</t>
  </si>
  <si>
    <t>Профнастил оцинк. Н57 0,8х900х12920</t>
  </si>
  <si>
    <t>Фильтр биологический BIO-BLOK 100(100м2/м3)(54*54*54)</t>
  </si>
  <si>
    <t>Металлоконструкции стропильных и подстропильных ферм</t>
  </si>
  <si>
    <t>ЗАО "МЕТТЭМ-Технологии"</t>
  </si>
  <si>
    <t>29.24.1*</t>
  </si>
  <si>
    <t>143900, Московская область,  г. Балашиха, ул.Парковая, д.3</t>
  </si>
  <si>
    <t xml:space="preserve">И.О. Мельников </t>
  </si>
  <si>
    <t>(495)529-42-93</t>
  </si>
  <si>
    <t>shipenko@bwf.ru</t>
  </si>
  <si>
    <t>Ионообменная Смола PC200FDH-A</t>
  </si>
  <si>
    <t>29.24.1</t>
  </si>
  <si>
    <t>Каркас полипропиленовый 10"</t>
  </si>
  <si>
    <t xml:space="preserve">Емкость накопительная 2,8G </t>
  </si>
  <si>
    <t>Обратноосмотические мембраны 100G</t>
  </si>
  <si>
    <t>Фильтроэлемент карбон-блок типа CTO 10''</t>
  </si>
  <si>
    <t>Канистра GAC-10C</t>
  </si>
  <si>
    <t>Уголь NWC 18х40</t>
  </si>
  <si>
    <t>Кран FCT-01</t>
  </si>
  <si>
    <t>Вентиль шаровый ADP-07</t>
  </si>
  <si>
    <t>Нить полипропиленовая пневмотекстурированая (ППТ 300 текс)</t>
  </si>
  <si>
    <t>ОАО "Балашихинский опытный химический завод"</t>
  </si>
  <si>
    <t>Производство пластиковой тары</t>
  </si>
  <si>
    <t>25.21, 25.22, 36.50</t>
  </si>
  <si>
    <t>111024, г.Москва, ул. 4-я Кабельная, д.2 стр.1"А"</t>
  </si>
  <si>
    <t>143909, Московская обл, г.Балашиха, ул.Звездная, д.17</t>
  </si>
  <si>
    <t>С.В. Оганян</t>
  </si>
  <si>
    <t>(495) 523-01-72</t>
  </si>
  <si>
    <t>bohzoao@mail.ru</t>
  </si>
  <si>
    <t>ПЭНД 76-17, ПЭНД 22-12, ПЭВД 108-03-020</t>
  </si>
  <si>
    <t>Теплоснабжение</t>
  </si>
  <si>
    <t>Электроэнергия</t>
  </si>
  <si>
    <t>ЗАО "183 механический завод"</t>
  </si>
  <si>
    <t>производство ЖБИ</t>
  </si>
  <si>
    <t>26.61</t>
  </si>
  <si>
    <t>МО, Балашихинский р-н, Черновская промзона, Восточное ш., д.5</t>
  </si>
  <si>
    <t>МО, Балашихинский р-н, Черновская промзона, Восточное ш.,д.5</t>
  </si>
  <si>
    <t>Ю.С.Шмелев</t>
  </si>
  <si>
    <t>(498)600-38-98</t>
  </si>
  <si>
    <t>mz@183mz.gvsu.ru</t>
  </si>
  <si>
    <t>Цемент ПЦ500 ДО-Н</t>
  </si>
  <si>
    <t>Щебень</t>
  </si>
  <si>
    <t>Металлопрокат</t>
  </si>
  <si>
    <t>Пенополистирол</t>
  </si>
  <si>
    <t>АО "Научно-исследовательский инженерный институт"</t>
  </si>
  <si>
    <t>Научные исследования и разработки в области естественных и технических наук</t>
  </si>
  <si>
    <t>73.1</t>
  </si>
  <si>
    <t>Российская Федерация, 143912, Московская область, г. Балашиха, Западная промзона, шоссе Энтузиастов, дом 6</t>
  </si>
  <si>
    <t xml:space="preserve">И.М. Смирнов </t>
  </si>
  <si>
    <t>(495) 524-91-12</t>
  </si>
  <si>
    <t>pochta@аоniii.ru</t>
  </si>
  <si>
    <t>Микросхемы 564</t>
  </si>
  <si>
    <t>ЗАО "Балашихахлеб"</t>
  </si>
  <si>
    <t>хлебобулочное пр-во</t>
  </si>
  <si>
    <t>15.81</t>
  </si>
  <si>
    <t>г. Балашиха, ул. Пригородная, д11Б</t>
  </si>
  <si>
    <t>143900, г. Балашиха, ул. Пригородная, д11Б</t>
  </si>
  <si>
    <t>О.В. Райчук</t>
  </si>
  <si>
    <t>(495)524-24-28</t>
  </si>
  <si>
    <t>info@balashihahleb.ru</t>
  </si>
  <si>
    <t xml:space="preserve">Мука пшеничная </t>
  </si>
  <si>
    <t>более 500 тыс. руб.</t>
  </si>
  <si>
    <t xml:space="preserve">Мука ржаная </t>
  </si>
  <si>
    <t>Сахарный песок</t>
  </si>
  <si>
    <t>Масло подсолнечное нерафинированное</t>
  </si>
  <si>
    <t>Упаковочные материалы</t>
  </si>
  <si>
    <t>Газ</t>
  </si>
  <si>
    <t>Городской округ Жуковский</t>
  </si>
  <si>
    <t>ОАО "ЛИИ им. М.М. Громова"</t>
  </si>
  <si>
    <t>Авиастроение НИОКР</t>
  </si>
  <si>
    <t>73.10</t>
  </si>
  <si>
    <t>140180, М.О. г. Жуковский, ул. Гарнаева д.2А</t>
  </si>
  <si>
    <t>Власов Павел Николаевич</t>
  </si>
  <si>
    <t>7 (495) 556-59-38</t>
  </si>
  <si>
    <t>sekretary.chief@lii.ru</t>
  </si>
  <si>
    <t>Изготовление и поставка аппаратуры (с учетом ФЦП)</t>
  </si>
  <si>
    <t>Поставка автомобильного топлива и ДТ</t>
  </si>
  <si>
    <t>Выполнение реконструкции объектов (с учетом ФЦП)</t>
  </si>
  <si>
    <t>Закупка строительных материалов, красок (в т.ч. для подготовки к МАКС)</t>
  </si>
  <si>
    <t>Выполнение ремонтов Воздушных судов (включая продление)</t>
  </si>
  <si>
    <t>Климвоск</t>
  </si>
  <si>
    <t>ООО "Соларекс-стайл"</t>
  </si>
  <si>
    <t>142180, Московская обл., г. Климовск, ул. Ленина, д.1</t>
  </si>
  <si>
    <t>Салимчук С.С.</t>
  </si>
  <si>
    <t>8-499-400-53-53</t>
  </si>
  <si>
    <t>info@solarex-style.ru</t>
  </si>
  <si>
    <t>стекло листовое (пр-во РФ)</t>
  </si>
  <si>
    <t>герметик полисульфидный (пр-во РФ)</t>
  </si>
  <si>
    <t>рамка дистанционная (пр-во РФ)</t>
  </si>
  <si>
    <t>сито молекулярное (пр-во РФ)</t>
  </si>
  <si>
    <t>бутиловый герметик</t>
  </si>
  <si>
    <t>Московская область г.Климовск</t>
  </si>
  <si>
    <t>ООО "ДЖИЛЕКС"</t>
  </si>
  <si>
    <t>Производство насосного оборудования</t>
  </si>
  <si>
    <t>29.12</t>
  </si>
  <si>
    <t>142180, Московская область, г.Климовск, ул.Индустриальная, д.9</t>
  </si>
  <si>
    <t>Новикова Анастасия Михайловна</t>
  </si>
  <si>
    <t>8-499-400-55-55</t>
  </si>
  <si>
    <t>sales@jeelex.ru</t>
  </si>
  <si>
    <t>Мембрана гидроаккумулятора 100 В, шт</t>
  </si>
  <si>
    <t>Мембрана гидроаккумулятора 24 Г, шт</t>
  </si>
  <si>
    <t>Мембрана гидроаккумулятора 50 Г, шт</t>
  </si>
  <si>
    <t>Статор 90*47 Н40   VM3, шт</t>
  </si>
  <si>
    <t>Статор 90*47 Н60   VM3, шт</t>
  </si>
  <si>
    <t>Электродвигатель (motors) 1200W  с комплектом для сборки, шт</t>
  </si>
  <si>
    <t>Электродвигатель HJ-370W (0,37 кВт, 2800 об/мин, 220 В, 50 Гц), шт</t>
  </si>
  <si>
    <t>Электродвигатель HJ-370W Black (0,37 кВт, 2800 об/мин, 220 В, 50 Гц), шт</t>
  </si>
  <si>
    <t>Электродвигатель HJ-750W (0,75 кВт, 2800 об/мин, 220 В, 50 Гц), шт</t>
  </si>
  <si>
    <t>Электродвигатель HJ-750W Black (0,75 кВт, 2800 об/мин, 220 В, 50 Гц), шт</t>
  </si>
  <si>
    <t>ООО "Хамелеон"</t>
  </si>
  <si>
    <t>производство общестроительных работ по возведению зданий</t>
  </si>
  <si>
    <t>45.21.1</t>
  </si>
  <si>
    <t xml:space="preserve">142180, Московская область, г.Климовск, Фабричный проезд, 4, </t>
  </si>
  <si>
    <t>Космынин Сергей Александрович</t>
  </si>
  <si>
    <t>(499) 400-40-01/02</t>
  </si>
  <si>
    <t>home@hameleon.ru</t>
  </si>
  <si>
    <t>Оконная фурнитура, дверная фурнитура.</t>
  </si>
  <si>
    <t>Оконная фурнитура, дверная фурнитура, комплектующие для стеклопакетов.</t>
  </si>
  <si>
    <t>Оконная фурнитура</t>
  </si>
  <si>
    <t>уплотненитель,профиль и комплектующие для москитной сетки</t>
  </si>
  <si>
    <t>Полисульфидный герметик</t>
  </si>
  <si>
    <t>профиль ПВХ, армирующий профиль и др.комплектующие КВЕ</t>
  </si>
  <si>
    <t>стекло</t>
  </si>
  <si>
    <t>Многослойные декоративные пленки</t>
  </si>
  <si>
    <t>Армирующий профиль</t>
  </si>
  <si>
    <t xml:space="preserve">Комплектующие для производства стеклопакетов </t>
  </si>
  <si>
    <t>Алюминиевый профиль,комплектующие для системы СИАЛ</t>
  </si>
  <si>
    <t xml:space="preserve">Комплектующие для производства окон ПВХ и алюминия </t>
  </si>
  <si>
    <t>Протвино</t>
  </si>
  <si>
    <t>ООО "ОРМЗ-АЗС"</t>
  </si>
  <si>
    <t>Металлообработка</t>
  </si>
  <si>
    <t>28.21                  28.11</t>
  </si>
  <si>
    <t>142281,         Московская обл, г.Протвино, Кременковское ш, д.2</t>
  </si>
  <si>
    <t>Филиппов Сергей Григорьевич</t>
  </si>
  <si>
    <t>(4967) 31-09-84</t>
  </si>
  <si>
    <t>manager@ormz-620.ru</t>
  </si>
  <si>
    <t>металлопрокат</t>
  </si>
  <si>
    <t>ООО "Канал Пласт"</t>
  </si>
  <si>
    <t>Производство резиновых и пластмассовых изделий</t>
  </si>
  <si>
    <t>25.21</t>
  </si>
  <si>
    <t>142281,         Московская обл, г.Протвино, Оболенское ш, д.20</t>
  </si>
  <si>
    <t>Волошин Валерий Вячеславович</t>
  </si>
  <si>
    <t>(4967)31-08-23</t>
  </si>
  <si>
    <t>kanalplast@yandex.ru</t>
  </si>
  <si>
    <t>ПНД (давальческое сырье)</t>
  </si>
  <si>
    <t>ПВХ (давальческое сырье)</t>
  </si>
  <si>
    <t>Дмитровский муниципальный р-н</t>
  </si>
  <si>
    <t>ООО "ДЗГУ"</t>
  </si>
  <si>
    <t>легкая промышленность</t>
  </si>
  <si>
    <t>25.22, 25.21, 21.21, 51.70, 52.12</t>
  </si>
  <si>
    <t>Московская область, г. Дмитров, ул. Промышленная 20</t>
  </si>
  <si>
    <t>г. Дмитров, ул. Промышленная 20</t>
  </si>
  <si>
    <t>С.С. Никитенко</t>
  </si>
  <si>
    <t>(495)925-31-25</t>
  </si>
  <si>
    <t>info@dzgu.ru</t>
  </si>
  <si>
    <t>Бумага ЭДП</t>
  </si>
  <si>
    <t>Московская область, г. Дмитров, ул. Промышленная 21</t>
  </si>
  <si>
    <t>Бумага ВП</t>
  </si>
  <si>
    <t>Московская область, г. Дмитров, ул. Промышленная 22</t>
  </si>
  <si>
    <t>Бумага упаковочная марки А</t>
  </si>
  <si>
    <t>Московская область, г. Дмитров, ул. Промышленная 23</t>
  </si>
  <si>
    <t>Полиэтилен высокого давления</t>
  </si>
  <si>
    <t>Московская область, г. Дмитров, ул. Промышленная 24</t>
  </si>
  <si>
    <t>Пленка БОПП</t>
  </si>
  <si>
    <t>Московская область, г. Дмитров, ул. Промышленная 25</t>
  </si>
  <si>
    <t>Пленка СРР</t>
  </si>
  <si>
    <t>Московская область, г. Дмитров, ул. Промышленная 26</t>
  </si>
  <si>
    <t>Фольга алюминиевая</t>
  </si>
  <si>
    <t>Московская область, г. Дмитров, ул. Промышленная 27</t>
  </si>
  <si>
    <t>Пленка ПА/ПЭ</t>
  </si>
  <si>
    <t>Московская область, г. Дмитров, ул. Промышленная 28</t>
  </si>
  <si>
    <t>Пленка ПЭ</t>
  </si>
  <si>
    <t>Московская область, г. Дмитров, ул. Промышленная 29</t>
  </si>
  <si>
    <t>Пленка ПЭТ</t>
  </si>
  <si>
    <t>Московская область, г. Дмитров, ул. Промышленная 30</t>
  </si>
  <si>
    <t>Краски для флексопечати</t>
  </si>
  <si>
    <t>АО "Монолитстрой"</t>
  </si>
  <si>
    <t>Производство строительных материалов</t>
  </si>
  <si>
    <t xml:space="preserve">26.61   </t>
  </si>
  <si>
    <t>141880, Московская обл, Дмитровский р-н, Рогачево с, Советская ул, владение № 36, строение 9"Б"</t>
  </si>
  <si>
    <t>Костенко М.И.</t>
  </si>
  <si>
    <t>(495) 788-83-06</t>
  </si>
  <si>
    <t>shtirkova.anastasia@whitehills.ru</t>
  </si>
  <si>
    <t>Гипс строительный Г-5БII</t>
  </si>
  <si>
    <t>White Hills «ЭКСТРА», клей  (25 кг)</t>
  </si>
  <si>
    <t>силиконовый компаунд Elastosil M4630 A</t>
  </si>
  <si>
    <t xml:space="preserve">Красители IOX, BAYFERROX </t>
  </si>
  <si>
    <t>Цемент супербелый Aalborg Whitе</t>
  </si>
  <si>
    <t>БЕЛАЯ затирка WHITE HILLS, (25 кг)</t>
  </si>
  <si>
    <t>Цемент белый ПЦБ-1-500-ДО  ЩУРОВО</t>
  </si>
  <si>
    <t>Цемент белый портланд EN 197 CEM I 52,5N  CIMSA</t>
  </si>
  <si>
    <t>Гофро-короба (лотки) для упаковки продукции - 380*193*96, 484*248*140, 504*242*202</t>
  </si>
  <si>
    <t>ПАО "Дмитровский трикотаж</t>
  </si>
  <si>
    <t>сдача в аренду помещений</t>
  </si>
  <si>
    <t>г.Дмитров, ул.Московская, д.29</t>
  </si>
  <si>
    <t>Бочарова Л.В.</t>
  </si>
  <si>
    <t>8-495-993-91 22</t>
  </si>
  <si>
    <t>dm_trik_om@mail/ru</t>
  </si>
  <si>
    <t>нет</t>
  </si>
  <si>
    <t>ООО "ОКНА РОСТА-ДМИТРОВ"</t>
  </si>
  <si>
    <t>Промышленное производство</t>
  </si>
  <si>
    <t>25.23</t>
  </si>
  <si>
    <t>г. Дмитров, Бирлово поле, д.35</t>
  </si>
  <si>
    <t xml:space="preserve">И.В. Брудин </t>
  </si>
  <si>
    <t>(225) 73 40</t>
  </si>
  <si>
    <t>info@oknarosta.ru</t>
  </si>
  <si>
    <t>Стекло прозрачное. 4мм, м2</t>
  </si>
  <si>
    <t>г. Дмитров, Бирлово поле, д.36</t>
  </si>
  <si>
    <t>"И" - стекло 4мм., м2</t>
  </si>
  <si>
    <t>г. Дмитров, Бирлово поле, д.37</t>
  </si>
  <si>
    <t>Рама 64/58 мм EL, м</t>
  </si>
  <si>
    <t>г. Дмитров, Бирлово поле, д.38</t>
  </si>
  <si>
    <t>Рама 67/70 мм SL, м</t>
  </si>
  <si>
    <t>г. Дмитров, Бирлово поле, д.39</t>
  </si>
  <si>
    <t>Створка 80/70 мм SL, м</t>
  </si>
  <si>
    <t>г. Дмитров, Бирлово поле, д.40</t>
  </si>
  <si>
    <t>Усилитель 30/30/1,5, м</t>
  </si>
  <si>
    <t>г. Дмитров, Бирлово поле, д.41</t>
  </si>
  <si>
    <t>Створка 74/60 мм WHS, м</t>
  </si>
  <si>
    <t>г. Дмитров, Бирлово поле, д.42</t>
  </si>
  <si>
    <t>Тиокол, л</t>
  </si>
  <si>
    <t>г. Дмитров, Бирлово поле, д.43</t>
  </si>
  <si>
    <t>Створка 75/58 мм EL, м</t>
  </si>
  <si>
    <t>г. Дмитров, Бирлово поле, д.44</t>
  </si>
  <si>
    <t>Рама 58/60 мм WHS, м</t>
  </si>
  <si>
    <t>г. Дмитров, Бирлово поле, д.45</t>
  </si>
  <si>
    <t>Усилитель 25/30/1,5, м</t>
  </si>
  <si>
    <t>г. Дмитров, Бирлово поле, д.46</t>
  </si>
  <si>
    <t>Усилитель 27,8/34/6,5/1,5, м</t>
  </si>
  <si>
    <t>г. Дмитров, Бирлово поле, д.47</t>
  </si>
  <si>
    <t>Рамка 10мм, м</t>
  </si>
  <si>
    <t>ООО "МПК "Мясная Империя"</t>
  </si>
  <si>
    <t>мясоперерабатывающий комбинат</t>
  </si>
  <si>
    <t>15.13</t>
  </si>
  <si>
    <t>141895, Московская область, Дмитровский район, село Озерецкое, Центральная Усадьба, АО "Останкино"</t>
  </si>
  <si>
    <t>Генеральный директор Маругов Владимир Вячеславович</t>
  </si>
  <si>
    <t>8-495-774-03-00</t>
  </si>
  <si>
    <t>m.ivanova@mkmi.ru</t>
  </si>
  <si>
    <t>Говядина  2 с</t>
  </si>
  <si>
    <t>Говядина FQ шея</t>
  </si>
  <si>
    <t>Говядина в/с</t>
  </si>
  <si>
    <t>Грудинка св б/к</t>
  </si>
  <si>
    <t>Карбонад свиной</t>
  </si>
  <si>
    <t>Лопатка</t>
  </si>
  <si>
    <t>Окорок</t>
  </si>
  <si>
    <t>Свинина п/ж охл.</t>
  </si>
  <si>
    <t>Шейка свиная</t>
  </si>
  <si>
    <t>Шпик хребтовой</t>
  </si>
  <si>
    <t>ООО "Дмитровский мебельный комбинат"</t>
  </si>
  <si>
    <t>производство мебели</t>
  </si>
  <si>
    <t>36.1</t>
  </si>
  <si>
    <t>г.Дмитров ул.Бирлово Поле д.18</t>
  </si>
  <si>
    <t>Макаров Игорь Владимирович</t>
  </si>
  <si>
    <t>223-00-00</t>
  </si>
  <si>
    <t>механизмы трансформации</t>
  </si>
  <si>
    <t>пружинные блоки</t>
  </si>
  <si>
    <t>поролон</t>
  </si>
  <si>
    <t>клей  (импортный)</t>
  </si>
  <si>
    <t>плитные материалы (фанера, ДСП.ДВП)</t>
  </si>
  <si>
    <t>пиломатериалы (доска )</t>
  </si>
  <si>
    <t>Ткань ( 40 % импортный )</t>
  </si>
  <si>
    <t>Коломенский муниципальный район</t>
  </si>
  <si>
    <t>ООО "АДЛ Продакшн"</t>
  </si>
  <si>
    <t>Прмышленность</t>
  </si>
  <si>
    <t>29.13 Производство трубопроводной арматуры</t>
  </si>
  <si>
    <t>107076, г. Москва., ул. Стромынка, д. 21, корп. 2</t>
  </si>
  <si>
    <t>140483, Московская обл., Коломенский р-н, Радужный п., д. 45</t>
  </si>
  <si>
    <t>Балашов Роман Анатольевич</t>
  </si>
  <si>
    <t>8(496) 619-26-16</t>
  </si>
  <si>
    <t>bra@adl.ru</t>
  </si>
  <si>
    <t>Черный металл</t>
  </si>
  <si>
    <t>107076, г. Москва., ул. Стромынка, д. 21, корп. 3</t>
  </si>
  <si>
    <t>140483, Московская обл., Коломенский р-н, Радужный п., д. 46</t>
  </si>
  <si>
    <t>Нержавеющий металл</t>
  </si>
  <si>
    <t>107076, г. Москва., ул. Стромынка, д. 21, корп. 4</t>
  </si>
  <si>
    <t>140483, Московская обл., Коломенский р-н, Радужный п., д. 47</t>
  </si>
  <si>
    <t>Фланцы</t>
  </si>
  <si>
    <t>Ногинский муниципальный район</t>
  </si>
  <si>
    <t>ООО "Мартин"</t>
  </si>
  <si>
    <t>Пищевое производство</t>
  </si>
  <si>
    <t>15.89.1</t>
  </si>
  <si>
    <t>142455 Московская область, Ногинский район, г.Электроугли, ул.Центральная, д.109</t>
  </si>
  <si>
    <t>Мгдесян Айк Карапетович</t>
  </si>
  <si>
    <t>8(496) 513-27-88</t>
  </si>
  <si>
    <t>info@martin.su</t>
  </si>
  <si>
    <t>Семена подсолнечника</t>
  </si>
  <si>
    <t>ЗАО "Завод Энергокабель"</t>
  </si>
  <si>
    <t>Производство изолированных проводов и кабелей</t>
  </si>
  <si>
    <t>31.30</t>
  </si>
  <si>
    <t>142455  Московская область, Ногинский район, г.Электроугли, ул. Полевая, д.10</t>
  </si>
  <si>
    <t>Кисин Дмитрий Викторович</t>
  </si>
  <si>
    <t>8 (495) 221-89-93</t>
  </si>
  <si>
    <t>info@energokab.ru</t>
  </si>
  <si>
    <t>Алюминиевая катанка</t>
  </si>
  <si>
    <t>Медная катанка</t>
  </si>
  <si>
    <t>Медная проволока сеч.10-16</t>
  </si>
  <si>
    <t>Медная стренга 7х0,32</t>
  </si>
  <si>
    <t>Кабельный ПВХ пластикат И40-13А</t>
  </si>
  <si>
    <t>Кабельный ПВХ пластикат ОМ-40 черный</t>
  </si>
  <si>
    <t>Кабельный ПВХ пластикат НГП 30-32</t>
  </si>
  <si>
    <t>Кабельный ПВХ пластикат VP FI 30-30 н/о</t>
  </si>
  <si>
    <t>Кабельный ПВХ пластикат Элигран 1110/2</t>
  </si>
  <si>
    <t>Кабельный ПВХ пластикат VP FМ 30-30 черный</t>
  </si>
  <si>
    <t>Кабельный ПВХ пластикат VP FМ 35 LLS</t>
  </si>
  <si>
    <t>безгалогенный компаунд Винтес 1110</t>
  </si>
  <si>
    <t>безгалогенный компаунд Винтес 2010</t>
  </si>
  <si>
    <t>Бронелента 0,3 (0,25)</t>
  </si>
  <si>
    <t>Слюда Chhpaperia</t>
  </si>
  <si>
    <t>ООО "Моон-Дизайн"</t>
  </si>
  <si>
    <t>36.14</t>
  </si>
  <si>
    <t>141006 Московская область, г. Мытищи, Олимпийский пр-т, вл.13, стр.1</t>
  </si>
  <si>
    <t>142412 Московская область, г. Ногинск, ул. Индустриальная, д.38 "а"</t>
  </si>
  <si>
    <t>Воробьев Олег Васильевич</t>
  </si>
  <si>
    <t>8 (496) 519-55-55</t>
  </si>
  <si>
    <t>info@fabrikamebeli.ru</t>
  </si>
  <si>
    <t>Пленка ПВХ для ламинирования</t>
  </si>
  <si>
    <t>Швейная фурнитура, спанбонд</t>
  </si>
  <si>
    <t>Нитки швейные</t>
  </si>
  <si>
    <t>Полиэфирное волокно</t>
  </si>
  <si>
    <t>Профиль мебельный (материал: пластик, резина)</t>
  </si>
  <si>
    <t>ООО "Ногинский комбинат строительных изделий"</t>
  </si>
  <si>
    <t>Производство керамической плитки</t>
  </si>
  <si>
    <t>26 ; 30/51;70/52;63/74;84 и т.д.</t>
  </si>
  <si>
    <t>142410 Московская область, г.Ногинск, ул. Бетонная, д.1</t>
  </si>
  <si>
    <t>Саломатин Алексей Александрович</t>
  </si>
  <si>
    <t>8 (495) 739-90-42</t>
  </si>
  <si>
    <t>estima@estima.ru</t>
  </si>
  <si>
    <t>Шпат полевой "ПШС"</t>
  </si>
  <si>
    <t>Песок "ВС-050"</t>
  </si>
  <si>
    <t>Каолин первичный "КНВ-1"</t>
  </si>
  <si>
    <t>Глина "Веско-Гранитик"</t>
  </si>
  <si>
    <t>Мелющие тела Уралит</t>
  </si>
  <si>
    <t>Мелющие тела Алубит</t>
  </si>
  <si>
    <t>Глина "Ш-1"</t>
  </si>
  <si>
    <t>Жидкое стекло</t>
  </si>
  <si>
    <t>Глинозем "Г-00"</t>
  </si>
  <si>
    <t>Разжижитель "Реофлюкс"</t>
  </si>
  <si>
    <t>Пигменты "Ринколор"</t>
  </si>
  <si>
    <t>Абразивы</t>
  </si>
  <si>
    <t>Гофрокороб для упаковки плитки</t>
  </si>
  <si>
    <t>Европоддоны б/у 1200х800</t>
  </si>
  <si>
    <t>термоусадочная плёнка</t>
  </si>
  <si>
    <t>Упаковочная лента полипропиленовая, полиэстеровая</t>
  </si>
  <si>
    <t>Пигменты для керамической плитки</t>
  </si>
  <si>
    <t>Глазури  для керамической плитки</t>
  </si>
  <si>
    <t>Доставка автотранспортом итальянских пигментов и глазурей</t>
  </si>
  <si>
    <t>Озёрский муниципальный район</t>
  </si>
  <si>
    <t>ОАО "КК "Озерский сувенир"</t>
  </si>
  <si>
    <t>Пищевая промышленность</t>
  </si>
  <si>
    <t>производство шоколада и сахаристых кондитерских изделий 15.84.2</t>
  </si>
  <si>
    <t>Московская область, г.Озеры, ул.Ленина, д.13</t>
  </si>
  <si>
    <t>Нисимов Нисим Яковлевич</t>
  </si>
  <si>
    <t>8 (496) 702-10-60</t>
  </si>
  <si>
    <t>info@sweets.ru</t>
  </si>
  <si>
    <t>Ананас таблетки</t>
  </si>
  <si>
    <t>Вишня</t>
  </si>
  <si>
    <t>Грецкий орех</t>
  </si>
  <si>
    <t>Груша</t>
  </si>
  <si>
    <t>Какао- масло</t>
  </si>
  <si>
    <t>Какао- порошок алкализованный</t>
  </si>
  <si>
    <t>Какао- тертое  Эквадор</t>
  </si>
  <si>
    <t>Какао- тертое Гана</t>
  </si>
  <si>
    <t>Какао- тертое Колумбия</t>
  </si>
  <si>
    <t xml:space="preserve">Курага </t>
  </si>
  <si>
    <t>Курага Китай</t>
  </si>
  <si>
    <t>Миндаль жареный/сырье/</t>
  </si>
  <si>
    <t>Молоко сухое обезжиренное</t>
  </si>
  <si>
    <t>Пюре яблочное сульфитированное</t>
  </si>
  <si>
    <t>Финики</t>
  </si>
  <si>
    <t>Фундук</t>
  </si>
  <si>
    <t>Чернослив крупный</t>
  </si>
  <si>
    <t>Чернослив мелкий</t>
  </si>
  <si>
    <t>Чернослив мелкий 60/70</t>
  </si>
  <si>
    <t>Шоклин</t>
  </si>
  <si>
    <t>ООО "Стар-Натурдарм"</t>
  </si>
  <si>
    <t>Обрабатывающая промышленность</t>
  </si>
  <si>
    <t>15.11.4</t>
  </si>
  <si>
    <t>140560, Московская обл., Озерский район, предприятие ООО "Стар-НТД"</t>
  </si>
  <si>
    <t>Лавриненко Игорь Вениаминович</t>
  </si>
  <si>
    <t>8(496)704-34-99</t>
  </si>
  <si>
    <t>darm-s@starhold.ru</t>
  </si>
  <si>
    <t xml:space="preserve">Кишечное сырьё свиное, говяжье и баранье для производства натуральной кишечной оболочки </t>
  </si>
  <si>
    <t>ЗАО "Озерская промышленная компания"</t>
  </si>
  <si>
    <t>Машиностроение</t>
  </si>
  <si>
    <t>140560, Московская область, г. Озеры, ул. Ленина, д. 209</t>
  </si>
  <si>
    <t>Демшин Владимир Валерьевич</t>
  </si>
  <si>
    <t>8(496)704-52-11</t>
  </si>
  <si>
    <t>zavod@ozpk.ru</t>
  </si>
  <si>
    <t>Краска  порошковая глянцевая</t>
  </si>
  <si>
    <t>Руллон нержавейка # 0,8 шлифованый 430-4N ширина 1250</t>
  </si>
  <si>
    <t>Рулон # 0,8 430-2B 1250</t>
  </si>
  <si>
    <t>Рулон оцинкованный 1250х0,45</t>
  </si>
  <si>
    <t>Лист 1,5х1250х2500 # 1,5</t>
  </si>
  <si>
    <t>Компрессор	 NJ 9232 GK</t>
  </si>
  <si>
    <t>Конденсатор PQ 113275</t>
  </si>
  <si>
    <t>Полиизоционат Suprasec 5005</t>
  </si>
  <si>
    <t>Рулон  пластифицированный 0,45	0,45 х1250</t>
  </si>
  <si>
    <t>Рулон 431 # 0,6</t>
  </si>
  <si>
    <t>Контроллер двухдатчиковый ELIWEL 29,Dixell XR 60 C</t>
  </si>
  <si>
    <t>Рулон 494 # 0,7</t>
  </si>
  <si>
    <t>Рулон 594 # 0,7</t>
  </si>
  <si>
    <t>Компрессор ЕМТ  6152 GK</t>
  </si>
  <si>
    <t>Полиол Daltofoam TD 43204/244649</t>
  </si>
  <si>
    <t>Труба нержавейка 430 40х40х1,2(430)</t>
  </si>
  <si>
    <t>Полиизоционат ВОРАТЕК СД 100</t>
  </si>
  <si>
    <t>Рулон # 1,0 шлифованная 430-4N 1000</t>
  </si>
  <si>
    <t>Лист 3х1250х2500 # 3,0</t>
  </si>
  <si>
    <t>Оргстекло бесцветное 3 мм</t>
  </si>
  <si>
    <t>Профиль алюминиевый</t>
  </si>
  <si>
    <t>Рулон 844 # 0,7</t>
  </si>
  <si>
    <t>Рулон # 0,8 430-2B 1000</t>
  </si>
  <si>
    <t>Рулон #0,5х1219 шлиф AISI 430-4N</t>
  </si>
  <si>
    <t>Труба 60х30х2,5</t>
  </si>
  <si>
    <t>Рулон 1250 # 1,0</t>
  </si>
  <si>
    <t xml:space="preserve">Компрессор NE 2134 Z </t>
  </si>
  <si>
    <t>Компрессор	NJ 2212 GK</t>
  </si>
  <si>
    <t>Рул. алюмин.буклир АД S=0,45 х724</t>
  </si>
  <si>
    <t xml:space="preserve">Компрессор GL 99 AA </t>
  </si>
  <si>
    <t>Полиол Воракор CR 919</t>
  </si>
  <si>
    <t>Пушкинский муниципальный район</t>
  </si>
  <si>
    <t>ОАО "Пушкинский текстиль"</t>
  </si>
  <si>
    <t>текстильная</t>
  </si>
  <si>
    <t>17.22.</t>
  </si>
  <si>
    <t>МО, г. Пушкино, ул. Октябрьская, д. 57</t>
  </si>
  <si>
    <t>Толочик Владимир Сергеевич</t>
  </si>
  <si>
    <t>(495) 993-42-77</t>
  </si>
  <si>
    <t>pushtex@rumbler.ru</t>
  </si>
  <si>
    <t>1. Шерстяное волокно</t>
  </si>
  <si>
    <t>2. Капрон</t>
  </si>
  <si>
    <t>3. Красители и ТВВ</t>
  </si>
  <si>
    <t>ООО "Альмида"</t>
  </si>
  <si>
    <t>19.30.</t>
  </si>
  <si>
    <t>МО, г. Пушкино, Московский пр-т, д. 55</t>
  </si>
  <si>
    <t>Дубровин Дмитрий Александрович</t>
  </si>
  <si>
    <t>(495) 940-71-19</t>
  </si>
  <si>
    <t>almida2002@mail.ru</t>
  </si>
  <si>
    <t>1. Пластикат поливинилхлоридный (ПВХ)</t>
  </si>
  <si>
    <t>2. Полиуретан</t>
  </si>
  <si>
    <t>3. Гофротара</t>
  </si>
  <si>
    <t>ЗАО "Зеленоградское"</t>
  </si>
  <si>
    <t>сельское хозяйство</t>
  </si>
  <si>
    <t>01.1; 01.2;.15.5; 15.51; 15.51.1</t>
  </si>
  <si>
    <t>МО, Пушкинский р-н, с. Ельдигино</t>
  </si>
  <si>
    <t>Валецкйи Юрий Егорович</t>
  </si>
  <si>
    <t>(495) 993-32-73       (496) 531-44-37</t>
  </si>
  <si>
    <t>gpzz@mail.ru</t>
  </si>
  <si>
    <t>1. Дизельное топливо</t>
  </si>
  <si>
    <t>2. Запчасти</t>
  </si>
  <si>
    <t xml:space="preserve">3. Корма                                      </t>
  </si>
  <si>
    <t>в т.ч. корма импортоного производства</t>
  </si>
  <si>
    <t>4. Медикаменты</t>
  </si>
  <si>
    <t>в т.ч. медикаменты импортоного производства</t>
  </si>
  <si>
    <t>5. Удобрения</t>
  </si>
  <si>
    <t>6. Ядохимикаты</t>
  </si>
  <si>
    <t>в т.ч. ядохимикаты импортоного производства</t>
  </si>
  <si>
    <t>7. Семена</t>
  </si>
  <si>
    <t>в т.ч. семена импортоного производства</t>
  </si>
  <si>
    <t>8. Техника</t>
  </si>
  <si>
    <t>ООО "Предприятие ВГТ"</t>
  </si>
  <si>
    <t>химическая</t>
  </si>
  <si>
    <t>24.3.; 24.66</t>
  </si>
  <si>
    <t>МО, Пушкинский р-н, п. Лесной, ул. Советская, д.2</t>
  </si>
  <si>
    <t>Штрейс Борис Геннадьевич</t>
  </si>
  <si>
    <t>(495) 223-35-01</t>
  </si>
  <si>
    <t>fax@vgtkraska.ru</t>
  </si>
  <si>
    <t>1. Дисперсии полимерные</t>
  </si>
  <si>
    <t>в т.ч. импортные</t>
  </si>
  <si>
    <t>2. Наполнители (мрамор молотый)</t>
  </si>
  <si>
    <t>3. Пеногасители</t>
  </si>
  <si>
    <t>4.Загустители</t>
  </si>
  <si>
    <t>5. Коалесценты</t>
  </si>
  <si>
    <t>6. Двуокись титана</t>
  </si>
  <si>
    <t>7. Диспергаторы</t>
  </si>
  <si>
    <t>8. Пигменты</t>
  </si>
  <si>
    <t>9. Консерванты</t>
  </si>
  <si>
    <t>10. Прочее сырьё</t>
  </si>
  <si>
    <t>11. Тары пластиковая</t>
  </si>
  <si>
    <t>12. Тара из гофрокартона</t>
  </si>
  <si>
    <t>ООО "СКС-торг"</t>
  </si>
  <si>
    <t>пищевая</t>
  </si>
  <si>
    <t>15.61.2</t>
  </si>
  <si>
    <t>МО, г. Пушкино, ул. Западная, д.1</t>
  </si>
  <si>
    <t>Кадамов Ришат Адибович</t>
  </si>
  <si>
    <t>(496) 585-47-93</t>
  </si>
  <si>
    <t>info@pushkino-mill.ru</t>
  </si>
  <si>
    <t>1. Пшеница продовольств. отечественного производства</t>
  </si>
  <si>
    <t>ЗАО ЛВЗ "Топаз"</t>
  </si>
  <si>
    <t>15.91.</t>
  </si>
  <si>
    <t>МО, г. Пушкино, ул. Октябрьская, д. 46</t>
  </si>
  <si>
    <t>Якушев Дмитрий Владимирович</t>
  </si>
  <si>
    <t>(495) 993-51-61</t>
  </si>
  <si>
    <t>topaz.info@roust.com</t>
  </si>
  <si>
    <t>1. Спирт</t>
  </si>
  <si>
    <t>2. Бутылка</t>
  </si>
  <si>
    <t>3. Этикетка</t>
  </si>
  <si>
    <t>4. Колпак</t>
  </si>
  <si>
    <t>5. Гофрокороб</t>
  </si>
  <si>
    <t>6. Решетка</t>
  </si>
  <si>
    <t>ООО "Фирма "Мортадель"</t>
  </si>
  <si>
    <t>15.13.1</t>
  </si>
  <si>
    <t>М.О. Пушкинский район, пос.Нагорное, д.52</t>
  </si>
  <si>
    <t xml:space="preserve">Агурбаш Эльвира Калметовна </t>
  </si>
  <si>
    <t xml:space="preserve"> (495)225-33-51</t>
  </si>
  <si>
    <t>udenkova@mortadel.ru</t>
  </si>
  <si>
    <t>Мясосырьё</t>
  </si>
  <si>
    <t>Смесь специй</t>
  </si>
  <si>
    <t>Оболочка</t>
  </si>
  <si>
    <t>Упаковка</t>
  </si>
  <si>
    <t>Этикетка</t>
  </si>
  <si>
    <t>м.р.Сергиево-Посадский</t>
  </si>
  <si>
    <t>ОАО "Сергиево-Посадский мясокомбинат"</t>
  </si>
  <si>
    <t>мясопереработка</t>
  </si>
  <si>
    <t>15.11.1</t>
  </si>
  <si>
    <t>Московская обл., Сергиево-Посадский р-н, д. Наугольное, д.55</t>
  </si>
  <si>
    <t>Романов В.С.</t>
  </si>
  <si>
    <t>8/496/547-33-12</t>
  </si>
  <si>
    <t>info@spmk.ru</t>
  </si>
  <si>
    <t xml:space="preserve">Карбонат свиной </t>
  </si>
  <si>
    <t>Окорок свиной</t>
  </si>
  <si>
    <t>Свинина охл. полутуши</t>
  </si>
  <si>
    <t>Свиньи по живому весу</t>
  </si>
  <si>
    <t xml:space="preserve">Шейка свиная </t>
  </si>
  <si>
    <t>Говядина в четвертинах</t>
  </si>
  <si>
    <t>Фарш куриный мороженный</t>
  </si>
  <si>
    <t>Филе кур</t>
  </si>
  <si>
    <t>ООО "ПТК "ПРОГРЕСС"</t>
  </si>
  <si>
    <t>деревообработка</t>
  </si>
  <si>
    <t>20.20.1</t>
  </si>
  <si>
    <t>Московская обл., Сергиево-Посадский район, пос.Лесхоз, д. 30/1</t>
  </si>
  <si>
    <t>Балюков В.В.</t>
  </si>
  <si>
    <t>8/496/542-54-85</t>
  </si>
  <si>
    <t>dsp@ruslaminat.ru</t>
  </si>
  <si>
    <t xml:space="preserve">Бумага </t>
  </si>
  <si>
    <t>Дрова</t>
  </si>
  <si>
    <t>Добавки (Балтик-Сервис)</t>
  </si>
  <si>
    <t>Карбамид</t>
  </si>
  <si>
    <t>Смола</t>
  </si>
  <si>
    <t>Меламин (ЕТС)</t>
  </si>
  <si>
    <t>Формалин</t>
  </si>
  <si>
    <t>Эмульсия парафиновая</t>
  </si>
  <si>
    <t>Меламин (Бореалис) (импорт)</t>
  </si>
  <si>
    <t>Бумага (импорт)</t>
  </si>
  <si>
    <t>ООО "СП Мебель"</t>
  </si>
  <si>
    <t>36.12</t>
  </si>
  <si>
    <t>Курбанов Ш.А.</t>
  </si>
  <si>
    <t>8/496/549-24-15</t>
  </si>
  <si>
    <t>spmebel@spmebel.ru</t>
  </si>
  <si>
    <t>ЛДСтП</t>
  </si>
  <si>
    <t>Соединительная и крепежная фурнитура (Испания, Китай)</t>
  </si>
  <si>
    <t>Стеклянные двери</t>
  </si>
  <si>
    <t>Фурнитура соединительная (Италия, Китай)</t>
  </si>
  <si>
    <t>Кромочные материалы (Германия)</t>
  </si>
  <si>
    <t>ДВПО</t>
  </si>
  <si>
    <t>Ящик фолдинг</t>
  </si>
  <si>
    <t>Упаковочная тара</t>
  </si>
  <si>
    <t>Метеллические опоры столов (Италия)</t>
  </si>
  <si>
    <t>ЗАО "Электроизолит"</t>
  </si>
  <si>
    <t>промышленность</t>
  </si>
  <si>
    <t>31.62.1</t>
  </si>
  <si>
    <t>Московская область, Сергиево-Посадский район, г. Хотьково, ул. Заводская, д. 1</t>
  </si>
  <si>
    <t>Биржин А.П.</t>
  </si>
  <si>
    <t>8/496/543-24-08</t>
  </si>
  <si>
    <t>company@electroizolit.ru</t>
  </si>
  <si>
    <t xml:space="preserve">Ткань х/б  "нанка" </t>
  </si>
  <si>
    <t xml:space="preserve">заготовка для слюдяных лент РССПП 0,13 ТТ №247 </t>
  </si>
  <si>
    <t>ткань капроновая</t>
  </si>
  <si>
    <t>ткань стеклянная Э3-125(95)</t>
  </si>
  <si>
    <t>ткань стеклянная 7637-3(107)</t>
  </si>
  <si>
    <t>ткань стеклянная 7637-3(100)</t>
  </si>
  <si>
    <t>лак кремнийорганический КО-991-4</t>
  </si>
  <si>
    <t>лак кремнийорганический КО-915</t>
  </si>
  <si>
    <t>смола эпоксидная ЭД-16</t>
  </si>
  <si>
    <t>смола эпоксидная CHS-EPOXY 411</t>
  </si>
  <si>
    <t>смола эпоксидная DEN-438</t>
  </si>
  <si>
    <t>толуол нефтяной</t>
  </si>
  <si>
    <t>спирт этиловый синтетический технический (без акциза)</t>
  </si>
  <si>
    <t>олигоэфиракрилат ТГМ-3</t>
  </si>
  <si>
    <t>трикрезол</t>
  </si>
  <si>
    <t>фенол</t>
  </si>
  <si>
    <t>формалин</t>
  </si>
  <si>
    <t>стирол</t>
  </si>
  <si>
    <t>ЗАО ЦВМ "Армоком"</t>
  </si>
  <si>
    <t>производство средств индивидуальной бронезащиты</t>
  </si>
  <si>
    <t>18.21</t>
  </si>
  <si>
    <t>Московская область, Сергиево-Посадский район, г. Хотьково, ул. Заводская, д. 1/3</t>
  </si>
  <si>
    <t>Харченко Е.Ф.</t>
  </si>
  <si>
    <t>8/495/993-00-64</t>
  </si>
  <si>
    <t>armocom@mail.ru</t>
  </si>
  <si>
    <t>Чехол маскировочный</t>
  </si>
  <si>
    <t>Подтулейное устройство</t>
  </si>
  <si>
    <t>Планка 6Б47.01.001</t>
  </si>
  <si>
    <t>Ткань техническая арт. 56319</t>
  </si>
  <si>
    <t>Планка пикатини</t>
  </si>
  <si>
    <t>Ткань техническая 86-258-13</t>
  </si>
  <si>
    <t>Подшлемник трикотажный</t>
  </si>
  <si>
    <t>Ткань технич. 86-144-03</t>
  </si>
  <si>
    <t>Винт/втулка 6Б47.01.001</t>
  </si>
  <si>
    <t>Сумка транспортировочная</t>
  </si>
  <si>
    <t>м.р. Шаховской</t>
  </si>
  <si>
    <t>ООО "ИнжиТех"</t>
  </si>
  <si>
    <t>Производство изделий из резины</t>
  </si>
  <si>
    <t>25.13.7</t>
  </si>
  <si>
    <t>ш. Шаховская, Волочановское шоссе, д. 20</t>
  </si>
  <si>
    <t>Кандрушин П.С.</t>
  </si>
  <si>
    <t>8-495-640-92-15</t>
  </si>
  <si>
    <t>tatyana.podolceva@engitech.bz</t>
  </si>
  <si>
    <t>Материалы и комплектующие</t>
  </si>
  <si>
    <t>Технологическая оснастка</t>
  </si>
  <si>
    <t>ООО "Проминвест ДИАРС"</t>
  </si>
  <si>
    <t>Распиловка и строгание древесины</t>
  </si>
  <si>
    <t>ш. Шаховская, Волочановское шоссе, д. 7</t>
  </si>
  <si>
    <t>Батраченко О.В.</t>
  </si>
  <si>
    <t>8-495-280-70-00</t>
  </si>
  <si>
    <t>bell.777@mail.ru; ooopid@yandex.ru</t>
  </si>
  <si>
    <t>Пиломатериалы разных сортов древесины</t>
  </si>
  <si>
    <t>м.р. Егорьевский</t>
  </si>
  <si>
    <t>АО "Новая Столица"</t>
  </si>
  <si>
    <t>Обрабатывающее производство (пр-во пищевых продуктов)</t>
  </si>
  <si>
    <t xml:space="preserve">140300, М.О., г.Егорьевск, Коломенское шоссе, д.2         </t>
  </si>
  <si>
    <t>Ген.директор Казакова Наталия Николаевна</t>
  </si>
  <si>
    <t>8 (496 40) 2-07-54</t>
  </si>
  <si>
    <t>info@fabrika-e.ru</t>
  </si>
  <si>
    <t>Говядина</t>
  </si>
  <si>
    <t xml:space="preserve">15.13.1 </t>
  </si>
  <si>
    <t>Гофрокороба</t>
  </si>
  <si>
    <t>Запчасти к оборудованию</t>
  </si>
  <si>
    <t>Оболочки</t>
  </si>
  <si>
    <t>Пленка</t>
  </si>
  <si>
    <t>Производственная упаковка и вспомогательные материалы</t>
  </si>
  <si>
    <t>Птица</t>
  </si>
  <si>
    <t>Свинина</t>
  </si>
  <si>
    <t>Специи</t>
  </si>
  <si>
    <t>Этикетки</t>
  </si>
  <si>
    <t>ОАО "Егорьевск-обувь"</t>
  </si>
  <si>
    <t>Обрабатывающие производства (пр-во обуви)</t>
  </si>
  <si>
    <t>19.30</t>
  </si>
  <si>
    <t xml:space="preserve">140300,М.О.,г.Егорьевск,  ул. Владимирская, д.8 </t>
  </si>
  <si>
    <t>140300,М.О.,г.Егорьевск,  ул. Владимирская, д.8</t>
  </si>
  <si>
    <t>Ген. директор                                    Сорокин Сергей Викторович</t>
  </si>
  <si>
    <t xml:space="preserve">8 (496 40) 4-65-46 
</t>
  </si>
  <si>
    <t xml:space="preserve">info@kotofey.ru
</t>
  </si>
  <si>
    <t>Кожа для верха</t>
  </si>
  <si>
    <t>Кожподкладка</t>
  </si>
  <si>
    <t>Мех Овчина</t>
  </si>
  <si>
    <t>Материалы дублированные</t>
  </si>
  <si>
    <t>Материалы искусственные</t>
  </si>
  <si>
    <t>Материалы для низа</t>
  </si>
  <si>
    <t>Фурнитура</t>
  </si>
  <si>
    <t>Подошва</t>
  </si>
  <si>
    <t>Химикаты</t>
  </si>
  <si>
    <t>Войлок (М2)</t>
  </si>
  <si>
    <t>ООО "Белла"</t>
  </si>
  <si>
    <t>Обрабатывающие производства (текстильное пр-во)</t>
  </si>
  <si>
    <t>17.54.3</t>
  </si>
  <si>
    <t xml:space="preserve">140300, МО., г. Егорьевск, ул. Промышленная,  д.9               </t>
  </si>
  <si>
    <t>140300, МО., г. Егорьевск, ул. Промышленная,  д.9</t>
  </si>
  <si>
    <t>Ген. директор                                        Марчин Камил Ковальчик</t>
  </si>
  <si>
    <t>8 (496) 40 4-83-71</t>
  </si>
  <si>
    <t>ooo.bella@tzmo.com.pl</t>
  </si>
  <si>
    <t>Нетканые материалы</t>
  </si>
  <si>
    <t>Полипропилен</t>
  </si>
  <si>
    <t>Коробочки и крышечки РР</t>
  </si>
  <si>
    <t>Палочки РР</t>
  </si>
  <si>
    <t>Единичная упаковка из картона</t>
  </si>
  <si>
    <t>Силиконизированная бумага</t>
  </si>
  <si>
    <t>Целлюлоза</t>
  </si>
  <si>
    <t>Суперабсорбент</t>
  </si>
  <si>
    <t>Полиэтиленовый ламинат и паропропускающие пленки</t>
  </si>
  <si>
    <t>Хлопок</t>
  </si>
  <si>
    <t>ООО "Менсен Пакаджинг СНГ"</t>
  </si>
  <si>
    <t>Обрабатывающие производства (пр-во резиновых и пластмассовых изделий)</t>
  </si>
  <si>
    <t>25.22</t>
  </si>
  <si>
    <t xml:space="preserve">140304, М.О., г. Егорьевск, Касимовское шоссе,д.36 </t>
  </si>
  <si>
    <t>140304, М.О., г. Егорьевск, Касимовское шоссе,д.36</t>
  </si>
  <si>
    <t>Генеральный директор  Дайк Владен</t>
  </si>
  <si>
    <t>8 (496 40) 4-02-02</t>
  </si>
  <si>
    <t>info@menshen.ru</t>
  </si>
  <si>
    <t>полипропилен</t>
  </si>
  <si>
    <t>полиэтилен</t>
  </si>
  <si>
    <t>укупорочные изделия</t>
  </si>
  <si>
    <t>ООО «Егорьевский завод строительных материалов»</t>
  </si>
  <si>
    <t>Обрабатывающие производства (пр-во прочих неметаллических минеральных продуктов)</t>
  </si>
  <si>
    <t>26.6</t>
  </si>
  <si>
    <t xml:space="preserve">140300 М.О.,г. Егорьевск, ул. Меланжистов, 3Б </t>
  </si>
  <si>
    <t>Генеральный директор  Смирнов Александр Юрьевич</t>
  </si>
  <si>
    <t>8(495)236-69-80</t>
  </si>
  <si>
    <t>info@egaac.ru</t>
  </si>
  <si>
    <t>Газ природный с транспортировкой</t>
  </si>
  <si>
    <t>Известь</t>
  </si>
  <si>
    <t>Масло формовочное</t>
  </si>
  <si>
    <t>Паста алюминиевая (Газообразователь для ячеистого бетона Газобето+400)</t>
  </si>
  <si>
    <t>Пудра алюминиевая ПАП-2</t>
  </si>
  <si>
    <t>Песок строительный с доставкой</t>
  </si>
  <si>
    <t>Плёнка термоусадочная</t>
  </si>
  <si>
    <t>Поддон деревянный</t>
  </si>
  <si>
    <t>Портландцемент ЦЕМ I 42,5 Н навал</t>
  </si>
  <si>
    <t xml:space="preserve">Шар стальной мелющий </t>
  </si>
  <si>
    <t xml:space="preserve">ООО "Гидроаэроцентр" </t>
  </si>
  <si>
    <t>Обрабатывающие производства (пр-во машин и оборудования)</t>
  </si>
  <si>
    <t>29.23.1.</t>
  </si>
  <si>
    <t>г. Москва, ул. Б. Почтовая, д.36, стр.10</t>
  </si>
  <si>
    <t>140300, М.О.,г.Егорьевск, ул.Владимирская, д.29</t>
  </si>
  <si>
    <t>Директор Миатов Олег Леонидович</t>
  </si>
  <si>
    <t>8 (496 40) 4-56-00</t>
  </si>
  <si>
    <t xml:space="preserve"> egats@yandex.ru</t>
  </si>
  <si>
    <t>листовой металлопрокат</t>
  </si>
  <si>
    <t>трубный металлопрокат</t>
  </si>
  <si>
    <t>профильный металлопрокат</t>
  </si>
  <si>
    <t>полуфабрикаты и комплектующие изделия металл.</t>
  </si>
  <si>
    <t>г.о. Ивантеевка МО</t>
  </si>
  <si>
    <t>ООО «Трубный завод»</t>
  </si>
  <si>
    <t>металлургия</t>
  </si>
  <si>
    <t>27.22.11</t>
  </si>
  <si>
    <t xml:space="preserve">141280, Моск.обл.
г.Ивантеевка, ул.Заречная, 2
</t>
  </si>
  <si>
    <t xml:space="preserve">141280,Моск.обл.
г.Ивантеевка, ул.Заречная, 2
</t>
  </si>
  <si>
    <t>Коник Сергей Иванович</t>
  </si>
  <si>
    <t>8(495)739-94-74</t>
  </si>
  <si>
    <t xml:space="preserve">сталь тонколистовая горячекатанная, рулон </t>
  </si>
  <si>
    <t>Завод ЖБК - филиал ОАО «Элеваторспецстрой»</t>
  </si>
  <si>
    <t>строительство</t>
  </si>
  <si>
    <t>26.61                            26.63</t>
  </si>
  <si>
    <t xml:space="preserve">141280, Моск.обл.
г.Ивантеевка, Центральный пр-д, 27
</t>
  </si>
  <si>
    <t>Коржев Василий Иванович</t>
  </si>
  <si>
    <t>8(496) 536-00-71</t>
  </si>
  <si>
    <t xml:space="preserve">gbzavod@yandex.ru
info@izjbk.ru
</t>
  </si>
  <si>
    <t>цемент</t>
  </si>
  <si>
    <t>щебень</t>
  </si>
  <si>
    <t>ООО "Парламент Продакшн"</t>
  </si>
  <si>
    <t>пищевое производство</t>
  </si>
  <si>
    <t>15.91</t>
  </si>
  <si>
    <t>143916, Московская обл., г. Балашиха, микрорайон Салтыковка, ул. Поповка, владение 5.</t>
  </si>
  <si>
    <t>А.А. Григорьев</t>
  </si>
  <si>
    <t>(495)739-40-40</t>
  </si>
  <si>
    <t>mail@parliamentgroup.ru</t>
  </si>
  <si>
    <t>Спирт</t>
  </si>
  <si>
    <t>Бутылка</t>
  </si>
  <si>
    <t>Колпак</t>
  </si>
  <si>
    <t>Гофрокороб</t>
  </si>
  <si>
    <t>Решетка</t>
  </si>
  <si>
    <t>Контрэтикетка</t>
  </si>
  <si>
    <t>ОАО "Авиационная корпорация "Рубин"</t>
  </si>
  <si>
    <t>авиастроение</t>
  </si>
  <si>
    <t>35.30.5</t>
  </si>
  <si>
    <t>143900, Моск.обл., г. Балашиха, Западная промзона, ш. Энтузиастов д.5</t>
  </si>
  <si>
    <t>Е.И. Крамаренко</t>
  </si>
  <si>
    <t>(495)521-50-65</t>
  </si>
  <si>
    <t>info@akrubin.ru</t>
  </si>
  <si>
    <t>штамповки (КТ-60)</t>
  </si>
  <si>
    <t>подшипники (6-7824ХМ)</t>
  </si>
  <si>
    <t>подшипники (5-463066)</t>
  </si>
  <si>
    <t>штамповки (АС-16)</t>
  </si>
  <si>
    <t>алюминевые штамповки (ТУЦ-37А)</t>
  </si>
  <si>
    <t>штамповки (СО-203)</t>
  </si>
  <si>
    <t>штамповки, титановый прокат (1ШТК364А)</t>
  </si>
  <si>
    <t>цветные сплавы (МЛ-10)</t>
  </si>
  <si>
    <t>Детали для агрегатов управления (эл.магн.ЭМТ 182А)</t>
  </si>
  <si>
    <t>преобразователи (ПРЭМ-1)</t>
  </si>
  <si>
    <t>генераторы (ГТ120НЖ712К)</t>
  </si>
  <si>
    <t>детали для гидроприводов (эл.магн.ЭМТ-285)</t>
  </si>
  <si>
    <t>детали для гидроприводов (сигнализатор СДДМ)</t>
  </si>
  <si>
    <t>углеродные диски и секторы (диск КТ213)</t>
  </si>
  <si>
    <t>детали для колес и тормозов (КТ206)</t>
  </si>
  <si>
    <t>детали для колес и тормозов (тормоз КТ209)</t>
  </si>
  <si>
    <t>прокат черн.металлов (труба ЭП33 Ф-16)</t>
  </si>
  <si>
    <t>прокат черн.металлов (лист 20х3МВ Ф-5)</t>
  </si>
  <si>
    <t>прокат черн.металлов (лист 30х3ВА Ф-18)</t>
  </si>
  <si>
    <t>песок формовочный (2К20102)</t>
  </si>
  <si>
    <t>Городской округ Бронницы</t>
  </si>
  <si>
    <t>ООО"ЗВО "Инновент"</t>
  </si>
  <si>
    <t>Промышленность</t>
  </si>
  <si>
    <t>29.23.2</t>
  </si>
  <si>
    <t>Дуенин Сергей Анатольевич</t>
  </si>
  <si>
    <t>8-496-46-68-402</t>
  </si>
  <si>
    <t>info@brzvo.ru; ventil8@yandex.ru</t>
  </si>
  <si>
    <t>Бетон товарный</t>
  </si>
  <si>
    <t xml:space="preserve">Выход  вентиляц. 125/160/500 изолир. </t>
  </si>
  <si>
    <t>Гвоздь 3,5x90</t>
  </si>
  <si>
    <t xml:space="preserve">Гвоздь оцинкованный 2,5x50 </t>
  </si>
  <si>
    <t>ООО "МОРОЗКО"</t>
  </si>
  <si>
    <t>15.89</t>
  </si>
  <si>
    <t>188644,Ленинградская область, Всеволожский район, п.Ковалево, ул.Поперечная, д.15</t>
  </si>
  <si>
    <t>140170, Московская обл, г.Бронницы</t>
  </si>
  <si>
    <t>Фейгин Андрей Михайлович</t>
  </si>
  <si>
    <t>8(812)328-65-85 доб.225</t>
  </si>
  <si>
    <t>buh15@morozko.ru</t>
  </si>
  <si>
    <t>Говядина охлажденная</t>
  </si>
  <si>
    <t>Шпик</t>
  </si>
  <si>
    <t>ООО "Теремъ-плюс"</t>
  </si>
  <si>
    <t>20.30</t>
  </si>
  <si>
    <t>140170, Московская обл, Бронницы г, Центральная ул, дом № 2</t>
  </si>
  <si>
    <t>Сердюк Андрей Вячеславович</t>
  </si>
  <si>
    <t>8-498-924-34-92</t>
  </si>
  <si>
    <t>info@terem-pro.ru</t>
  </si>
  <si>
    <t xml:space="preserve">Гвоздь оцинкованный 3,5x90 </t>
  </si>
  <si>
    <t>Дверь ДМЭ 2060-860 металлическая Левая</t>
  </si>
  <si>
    <t>Дверь ДФ 1900-700</t>
  </si>
  <si>
    <t>Дверь ДФ 2060-660</t>
  </si>
  <si>
    <t>Дверь ДФ 2060-860</t>
  </si>
  <si>
    <t>Доска пола 21 мм</t>
  </si>
  <si>
    <t>Доска пола 35 мм</t>
  </si>
  <si>
    <t>Изоспан А</t>
  </si>
  <si>
    <t>Изоспан АМ</t>
  </si>
  <si>
    <t>Изоспан Б</t>
  </si>
  <si>
    <t>Клей Semparoc для угловых соединений</t>
  </si>
  <si>
    <t>Кровля мягкая Шинглас Финская черепица</t>
  </si>
  <si>
    <t>Кронштейн для водосточной системы Niсoll</t>
  </si>
  <si>
    <t>Лист оцинкованный гладкий</t>
  </si>
  <si>
    <t xml:space="preserve">Лист оцинкованный гладкий полиэстер </t>
  </si>
  <si>
    <t>Лист оцинкованный гладкий полиэстер 0,4</t>
  </si>
  <si>
    <t>Наличник 13х90</t>
  </si>
  <si>
    <t>Обшивка 12,5 мм</t>
  </si>
  <si>
    <t xml:space="preserve">Обшивка 16 мм осиновая </t>
  </si>
  <si>
    <t>Окантовка J-1/2 VOX</t>
  </si>
  <si>
    <t>Окно ОД 2О 1453-1609 У ЗСтв</t>
  </si>
  <si>
    <t>Окно ОП ОСП 1160-1082</t>
  </si>
  <si>
    <t>Окно ОП ОСП 1453-1082</t>
  </si>
  <si>
    <t>Окно ОП ОСП 1453-1609 3Ств.</t>
  </si>
  <si>
    <t>Окно ОП СПД 1160-1082</t>
  </si>
  <si>
    <t>Окно ОП СПД 1453-1082</t>
  </si>
  <si>
    <t>Окно ОП СПД 1453-1609 3Ств.</t>
  </si>
  <si>
    <t>ОСП 6х1220х2440</t>
  </si>
  <si>
    <t>ОСП 8х1250х2500</t>
  </si>
  <si>
    <t>ОСП 9х1250х2500</t>
  </si>
  <si>
    <t>П/м 100х100 клееный</t>
  </si>
  <si>
    <t>П/м 100х140 кл. стеновой</t>
  </si>
  <si>
    <t>П/м 100х180 кл. стеновой</t>
  </si>
  <si>
    <t>П/м 100х80 кл. стеновой</t>
  </si>
  <si>
    <t>П/м 120х120 клееный</t>
  </si>
  <si>
    <t>П/м 20х100</t>
  </si>
  <si>
    <t>П/м 24х150</t>
  </si>
  <si>
    <t>П/м 24х150 НК</t>
  </si>
  <si>
    <t>П/м 30х100</t>
  </si>
  <si>
    <t>П/м 30х100 НК</t>
  </si>
  <si>
    <t>П/м 35х100</t>
  </si>
  <si>
    <t>П/м 35х150</t>
  </si>
  <si>
    <t>П/м 35х150 НК</t>
  </si>
  <si>
    <t>П/м 35х180</t>
  </si>
  <si>
    <t>П/м 35х180 НК</t>
  </si>
  <si>
    <t>П/м 35х200</t>
  </si>
  <si>
    <t>П/м 38х150 н/кондиция</t>
  </si>
  <si>
    <t>П/м 47х205 сухой</t>
  </si>
  <si>
    <t>П/м 47х245 сухой</t>
  </si>
  <si>
    <t>Панель виниловая потолочная перф. VOX</t>
  </si>
  <si>
    <t>Панель виниловая стеновая VOX</t>
  </si>
  <si>
    <t>Пена монтажная</t>
  </si>
  <si>
    <t>Печь "Harvia M3 SL"</t>
  </si>
  <si>
    <t>Пленка полиэтиленовая</t>
  </si>
  <si>
    <t>Полоса алюминиевая</t>
  </si>
  <si>
    <t>Свая винтовая СВС D 108</t>
  </si>
  <si>
    <t>Свая винтовая СВС D 89</t>
  </si>
  <si>
    <t>Смесь сухая</t>
  </si>
  <si>
    <t>Труба 120х80</t>
  </si>
  <si>
    <t xml:space="preserve">Труба 80х80х4,0 </t>
  </si>
  <si>
    <t>Утеплитель рулонный</t>
  </si>
  <si>
    <t>Элемент проходной PELTI</t>
  </si>
  <si>
    <t>Городской округ Домодедово</t>
  </si>
  <si>
    <t>ОАО "Белостолбовский кирпичный завод"</t>
  </si>
  <si>
    <t>производство строительных материалов</t>
  </si>
  <si>
    <t>26.40</t>
  </si>
  <si>
    <t>г. Домодедово, м-рн. Белые Столбы, ул. Авенариуса,22</t>
  </si>
  <si>
    <t>Рамазанов С.Ш.</t>
  </si>
  <si>
    <t>(496)796-35-98</t>
  </si>
  <si>
    <t>belkz@mail.ru</t>
  </si>
  <si>
    <t>заготовки для изготовления поддонов под кирпич</t>
  </si>
  <si>
    <t>пакет полиэтиленовый термоусадочный</t>
  </si>
  <si>
    <t>дизельное топливо, ГСМ</t>
  </si>
  <si>
    <t>электроэнергия</t>
  </si>
  <si>
    <t>газ (природный)</t>
  </si>
  <si>
    <t>транспортные услуги по перевозке глины с карьера</t>
  </si>
  <si>
    <t>песок строительный 1 класса (крупный) мытый</t>
  </si>
  <si>
    <t>ОАО 342 Механический завод</t>
  </si>
  <si>
    <t>г. Домодедово, ул. Промышленная ,д.11</t>
  </si>
  <si>
    <t>Шалаев В.А.</t>
  </si>
  <si>
    <t>787-91-34</t>
  </si>
  <si>
    <t>info@342mz.ru</t>
  </si>
  <si>
    <t xml:space="preserve">гравий </t>
  </si>
  <si>
    <t xml:space="preserve">песок строительный </t>
  </si>
  <si>
    <t>керамзит</t>
  </si>
  <si>
    <t>ООО "БМЗ"</t>
  </si>
  <si>
    <t xml:space="preserve">производство молочных продуктов </t>
  </si>
  <si>
    <t>15.5</t>
  </si>
  <si>
    <t>г. Домодедово, д.Гальчино, объект 20</t>
  </si>
  <si>
    <t>В.А. Багдасарян</t>
  </si>
  <si>
    <t>(496)7964301</t>
  </si>
  <si>
    <t>barmz@yandex.ru</t>
  </si>
  <si>
    <t>Молоко сырое</t>
  </si>
  <si>
    <t>Городской округ Дзержинский</t>
  </si>
  <si>
    <t>ФГУП "ФЦДТ "Союз"</t>
  </si>
  <si>
    <t>Минпромторг</t>
  </si>
  <si>
    <t>г. Дзержинский, ул. Академика Жукова, д. 42</t>
  </si>
  <si>
    <t xml:space="preserve"> Милехин Ю.М.</t>
  </si>
  <si>
    <t>(495) 551-76-00</t>
  </si>
  <si>
    <t>soyuz@fcdt.ru</t>
  </si>
  <si>
    <t>электротехническая и кабельная продукция</t>
  </si>
  <si>
    <t>более  500000</t>
  </si>
  <si>
    <t>металлопрокат и металлопродукция в ассортименте</t>
  </si>
  <si>
    <t>строительные и отделочные материалы</t>
  </si>
  <si>
    <t>г.о. Звенигород</t>
  </si>
  <si>
    <t>ООО "Наш город"</t>
  </si>
  <si>
    <t>Производство прочих неметаллических минеральных продуктов</t>
  </si>
  <si>
    <t>26.63</t>
  </si>
  <si>
    <t>143069, Московская область, г. Звенигород,кв. Введенское, вл.1</t>
  </si>
  <si>
    <t>Широбоков Александр Михайлович</t>
  </si>
  <si>
    <t>8-495-597-72-20</t>
  </si>
  <si>
    <t>gorod.nash@yandex.ru</t>
  </si>
  <si>
    <t>городской округ Королёв</t>
  </si>
  <si>
    <t xml:space="preserve">Федеральное государственное унитарное предприятие "Центральный научно-исследовательский институт машиностроения" </t>
  </si>
  <si>
    <t xml:space="preserve">141074, Московская область, г. Королев, ул. Пионерская, дом 4 </t>
  </si>
  <si>
    <t>Горшков О.А. (И.о. генерального директора)</t>
  </si>
  <si>
    <t>(495) 513-47-02</t>
  </si>
  <si>
    <t xml:space="preserve">tsniimash@yandex.ru </t>
  </si>
  <si>
    <t>Подписка на периодические печатные издания</t>
  </si>
  <si>
    <t>790 000.00 </t>
  </si>
  <si>
    <t>Подготовка к изданию и издание пятитомной монографии "Методологические основы научных исследований при обосновании направлений космической деятельности, облика перспективных космических комплексов и систем и их научно-технического сопровождения</t>
  </si>
  <si>
    <t>2 875 000.00</t>
  </si>
  <si>
    <t>Оказание услуг, связанных с обеспечением участия ФГУП ЦНИИмаш в международном  авиационно-космическом салоне «МАКС»</t>
  </si>
  <si>
    <t>6 500 000.00 </t>
  </si>
  <si>
    <t>Оказание услуг, связанных с обеспечением участия ФГУП ЦНИИмаш в международной  авиационно-космической выставке «Dubai Airshow»</t>
  </si>
  <si>
    <t>Автоматизированная рабочая станция для поверки и калибровки датчиков вибрации</t>
  </si>
  <si>
    <t>8 200 000.00 </t>
  </si>
  <si>
    <t>ОКР "КТКиСБ"</t>
  </si>
  <si>
    <t>4 000 000.00 </t>
  </si>
  <si>
    <t>Навигационный приемник Delta-3</t>
  </si>
  <si>
    <t>2 000 000.00 </t>
  </si>
  <si>
    <t>Унифицированная станция сбора измерений УССИ-01 ИВЯФ.466515.041-02 для нужд ИАЦ КВНО по теме ОКР "Доверие"</t>
  </si>
  <si>
    <t>14 500 000.00 </t>
  </si>
  <si>
    <t>ОКР "Гиперзвук РКТ" (ОАО "Композит")</t>
  </si>
  <si>
    <t>6 800 000.00 </t>
  </si>
  <si>
    <t>ОКР "Гиперзвук РКТ" (ОАО Фирма "Вак ЭТО")</t>
  </si>
  <si>
    <t>11 000 000.00 </t>
  </si>
  <si>
    <t>22 000 000.00 </t>
  </si>
  <si>
    <t>ОКР "Гиперзвук РКТ" (ООО "Электродвижение")</t>
  </si>
  <si>
    <t>8 000 000.00 </t>
  </si>
  <si>
    <t>СЧ ОКР "МКС" (Надежность-Наука)                               (ОАО "РКК "Энергия")</t>
  </si>
  <si>
    <t>1 700 000.00 </t>
  </si>
  <si>
    <t>СЧ ОКР "МКС" (Надежность-Наука) (ОАО "РКК "Энергия")</t>
  </si>
  <si>
    <t>800 000.00 </t>
  </si>
  <si>
    <t>2 200 000.00 </t>
  </si>
  <si>
    <t>СЧ ОКР "МКС" (Надежность-Наука)  (ФГБУ "НИИ ЦПК" им.Ю.А. Гагарина)</t>
  </si>
  <si>
    <t>1 800 000.00 </t>
  </si>
  <si>
    <t>700 000.00 </t>
  </si>
  <si>
    <t>Приобретение и монтаж вакуумной камеры для азотно-гелиевого криоэкрана</t>
  </si>
  <si>
    <t>4 900 000.00 </t>
  </si>
  <si>
    <t>Прибор для определения тепловых характеристик материала типа DIL 402 Е/8</t>
  </si>
  <si>
    <t>10 000 000.00 </t>
  </si>
  <si>
    <t>Система управления подачи газов</t>
  </si>
  <si>
    <t>Вывоз твёрдых бытовых отходов</t>
  </si>
  <si>
    <t>3 646 000.00 </t>
  </si>
  <si>
    <t>Комплектующие и работа для модернизации АПС комплекса внешних информационных обменов</t>
  </si>
  <si>
    <t>16 000 000.00 </t>
  </si>
  <si>
    <t>СЧ ОКР "ППТС" (Перспектива -ТП, ЭП) ОАО "Композит"</t>
  </si>
  <si>
    <t>2 500 000.00 </t>
  </si>
  <si>
    <t>СЧ ОКР "ППТС" (Перспектива -ТП, ЭП) ФГУП "НПО "Техномаш"</t>
  </si>
  <si>
    <t>СЧ ОКР "ППТС" (Перспектива -ТП, ЭП) ФГБУ "ЦНИИ ВВКО"</t>
  </si>
  <si>
    <t>1 000 000.00 </t>
  </si>
  <si>
    <t>СЧ ОКР "ППТС" (Перспектива -ТП, ЭП) ФГУП "Организация "Агат"</t>
  </si>
  <si>
    <t>Закупка комплектующих и запасных частей к компьютерной и оргтехнике</t>
  </si>
  <si>
    <t>3 300 000.00 </t>
  </si>
  <si>
    <t>Закупка картриджей</t>
  </si>
  <si>
    <t>Закупка бытовой техники</t>
  </si>
  <si>
    <t>Закупка канцтоваров</t>
  </si>
  <si>
    <t>Закупка мебели офисной</t>
  </si>
  <si>
    <t>4 920 000.00 </t>
  </si>
  <si>
    <t>Закупка мебели антистатической лабораторной</t>
  </si>
  <si>
    <t>1 300 000.00 </t>
  </si>
  <si>
    <t>Закупка задвижек</t>
  </si>
  <si>
    <t>1 600 000.00 </t>
  </si>
  <si>
    <t>Закупка кранов шаровых</t>
  </si>
  <si>
    <t>Закупка химии бытовой</t>
  </si>
  <si>
    <t>Закупка красок</t>
  </si>
  <si>
    <t>Закупка профиля ПВХ 70мм</t>
  </si>
  <si>
    <t>Закупка бумаги санитарно-гигиенического назначения</t>
  </si>
  <si>
    <t>780 000.00 </t>
  </si>
  <si>
    <t>ОКР"Кластер-ЦЦ"-ВНИИЭФ</t>
  </si>
  <si>
    <t>17 810 000.00 </t>
  </si>
  <si>
    <t>СЧ НИР «Магистраль» (Устойчивость-КМ)   ФГУП «НИИП»</t>
  </si>
  <si>
    <t>СЧ НИР "Магистраль" (Задел-АКА) Филиал ОАО "ОРКК"-"НИИ КП" СЧ НИР "Магистраль" (Задел-АКА- "Стойкость-НИИ КП")</t>
  </si>
  <si>
    <t>СЧ НИР "Магистраль" (Задел-АКА) ФГАОУ ВПО СПГУАП СЧ НИР "Магистраль" (Задел-АКА-"Интерфейс-ГУАП"</t>
  </si>
  <si>
    <t>4 600 000.00 </t>
  </si>
  <si>
    <t>СЧ НИР "Магистраль" (Задел-АКА АНО "НТИЦ "Техком" СЧ НИР "Магистраль" (Задел-АКА-"Электростатика-ТК-2015")</t>
  </si>
  <si>
    <t>СЧ НИР "Магистраль" (Облик-АКА) ФГУП НПО им. С.А. Лавочкина СЧ НИР "Магистраль" (Облик-АКА) "НПОЛ-Облик"</t>
  </si>
  <si>
    <t>Микрокриогенная система</t>
  </si>
  <si>
    <t>3 000 000.00</t>
  </si>
  <si>
    <t>Высокоточные оптические элементы  для измерения пространственно-частотных параметров УФ телескопа</t>
  </si>
  <si>
    <t>Модернизация распределительного устройства РУ-0,4 кВ (электрощитовая) в корп. 100.</t>
  </si>
  <si>
    <t>25 000 000.00 </t>
  </si>
  <si>
    <t>Приобретение оборудования телевизионной инспекции трубопроводов ДУ 100 - 1200 мм.</t>
  </si>
  <si>
    <t>4 500 000.00 </t>
  </si>
  <si>
    <t>Закупка, проведение пуско-наладочных работ токарно-винторезного станка 16РС40-5 или его эквивалента.</t>
  </si>
  <si>
    <t>Закупка, проведение пуско-наладочных работ токарно-винторезного станка ГС526УЛМРЦ1-01 или его эквивалента.</t>
  </si>
  <si>
    <t>3 650 000.00 </t>
  </si>
  <si>
    <t>Ремонт токарного полуватомата с ЧПУ СТП 220.</t>
  </si>
  <si>
    <t>Перенос 2-х прессов из корп. 060 в корп. 03 с обустройством фундаментов</t>
  </si>
  <si>
    <t>500 000.00 </t>
  </si>
  <si>
    <t>Закупка вращателя сварочного горизонтального RWP standart 550/421 Plus или его эквивалента</t>
  </si>
  <si>
    <t>500 000.00</t>
  </si>
  <si>
    <t>Ремонт токарно-винторезного станка с ЧПУ 16А20Ф3.</t>
  </si>
  <si>
    <t>2 200 000.00</t>
  </si>
  <si>
    <t>Замена пассажирского лифта рег. № 82976 в корп. 082 блок 082-7.</t>
  </si>
  <si>
    <t>Установка кондиционеров (сплит-систем) в  помещениях центра 4, корп. 080: 317, 329, 331, 401, 402а, 402б, 403, 404, 405, 406, 406а, 407, 409, 411, 414, 415а, 417, 419, 419а, 501, 502а, 502б, 502в, 503, 504, 505, 506, 506а, 511, 511а, 314, 318.</t>
  </si>
  <si>
    <t>3 500 000.00 </t>
  </si>
  <si>
    <t>Техническое диагностирование с последующим техническим освидетельствованием ресиверов</t>
  </si>
  <si>
    <t>Замена трубопровода холодного водоснабжения и водяного пожаротушения  в корп. 028 (лабораторный зал).</t>
  </si>
  <si>
    <t>820 000.00 </t>
  </si>
  <si>
    <t>Модернизация распределительного устройства РУ-0,4 кВ корп. 022 (электропитание ГЗУ).</t>
  </si>
  <si>
    <t>20 000 000.00</t>
  </si>
  <si>
    <t>Замена лифта:                                        - рег.№ 75664, 75665 в корп. 100.</t>
  </si>
  <si>
    <t>8 500 000.00 </t>
  </si>
  <si>
    <t>Монтаж системы вентиляции и кондиционирования в корп. 508 (Отраслевой архив по РКД).</t>
  </si>
  <si>
    <t>9 495 000.00</t>
  </si>
  <si>
    <t>Ремонт трубопровода холодного водоснабжения ДУ 400 на участке ВК4-ВК175.</t>
  </si>
  <si>
    <t>900 000.00 </t>
  </si>
  <si>
    <t>Поставка, монтаж и наладка системы вентиляции для БСТД и спецбиблиотеки П, П1а, В13, корп. 002.</t>
  </si>
  <si>
    <t>2 225 000.00 </t>
  </si>
  <si>
    <t>Модернизация и дооснащение  ограждения периметра производственной территории предприятия техническими средствами охраны.</t>
  </si>
  <si>
    <t>Закупка ПЭВМ и копировально-множительной техники.</t>
  </si>
  <si>
    <t>23 899 300.00 </t>
  </si>
  <si>
    <t>Приобретение вычислительной техники и периферийного оборудования.</t>
  </si>
  <si>
    <t>14 146 400.00 </t>
  </si>
  <si>
    <t>Приобретение лицензионного программного обеспечения.</t>
  </si>
  <si>
    <t>8 570 500.00 </t>
  </si>
  <si>
    <t>Приобретение лицензионного программно-математического обеспечения ПМО.</t>
  </si>
  <si>
    <t>4 580 000.00 </t>
  </si>
  <si>
    <t>Создание автоматизированной системы учета товарно-материальных ценностей.</t>
  </si>
  <si>
    <t>1 848 000.00 </t>
  </si>
  <si>
    <t>Аттестация методик измерений Центра прочности.</t>
  </si>
  <si>
    <t>Приобретение горизонтального скользящего стола для вибростенда.</t>
  </si>
  <si>
    <t>1 500 000.00 </t>
  </si>
  <si>
    <t>Закупка универсального прибора измерения длины УЛМ 1500 ЛЕ.</t>
  </si>
  <si>
    <t>12 000 000.00 </t>
  </si>
  <si>
    <t>Страхование технических устройств на опасных производственных объектах предприятия.</t>
  </si>
  <si>
    <t>Ремонтно-строительные работы в помещениях корпуса № 011</t>
  </si>
  <si>
    <t>14 000 000.00 </t>
  </si>
  <si>
    <t>Закупка батарей APC SYBTU1-PLP для гибридной кластерной вычислительной системы</t>
  </si>
  <si>
    <t>858 000.00 </t>
  </si>
  <si>
    <t>Поставка аккумуляторных батарей большой мощности для замены в источниках бесперебойного питания</t>
  </si>
  <si>
    <t>4 800 000.00 </t>
  </si>
  <si>
    <t>Закупка стеклопакетов</t>
  </si>
  <si>
    <t>Закупка профиля AL, фурнитуры</t>
  </si>
  <si>
    <t>3 700 000.00 </t>
  </si>
  <si>
    <t>Закупка насосного оборудования</t>
  </si>
  <si>
    <t>Изготовление и поставка жаропрочного медного сплава №1 ТУ48-21-197-81</t>
  </si>
  <si>
    <t>4 984 000.00 </t>
  </si>
  <si>
    <t>СЧ НИР "Магистраль" (Облик-АКА) АКЦ ФИАН СЧ НИР "Магистраль" (Облик-АКА) "РСДБ-АКЦ ФИАН"</t>
  </si>
  <si>
    <t>Модернизация систем вакуумирования и водяного охлаждения камеры в части: разработки РКД, изготовления, закупки комплектующих, монтажа, наладки, проведения доводочных испытаний</t>
  </si>
  <si>
    <t>7 400 000.00 </t>
  </si>
  <si>
    <t>Разработка РКД, изготовление узлов ввода мощности и крепления имитатора, закупка комплектующих, монтаж, наладка и проведение доводочных испытаний системы имитации внешней тепловой нагрузки</t>
  </si>
  <si>
    <t>2 400 000.00 </t>
  </si>
  <si>
    <t>Модернизация системы электроснабжения стендов установки У-12 в части: доработки РКД, монтажа, пусконаладочных работ</t>
  </si>
  <si>
    <t>Закупка услуг по обеспечению сотрудников санаторно-курортным лечением</t>
  </si>
  <si>
    <t>Подготовка к изданию и издание монографии "Экономические задачи освоения дальнего космоса"</t>
  </si>
  <si>
    <t>575 000.00 </t>
  </si>
  <si>
    <t>Подготовка к изданию и издание монографии "ВЧ-плазмотроны и их применение для решения аэрофизических задач"</t>
  </si>
  <si>
    <t>690 000.00 </t>
  </si>
  <si>
    <t>41 000 000.00 </t>
  </si>
  <si>
    <t>СЧ ОКР База-М (Совершенствование 2)</t>
  </si>
  <si>
    <t>12 100 000.00 </t>
  </si>
  <si>
    <t>Комплект механических узлов для юстировки аппаратуры</t>
  </si>
  <si>
    <t>4 700 000.00 </t>
  </si>
  <si>
    <t>Адаптер (стапель) для проведения ПСИ УФ телескопа</t>
  </si>
  <si>
    <t>Защитный кожух УФ телескопа с элементами крепления</t>
  </si>
  <si>
    <t>Термостат типа LAUDA Proline RP 890C или аналог</t>
  </si>
  <si>
    <t>Проведение процедур обязательного ежегодного аудита бухгалтерской (финансовой) отчетности ФГУП ЦНИИмаш за 2015 год</t>
  </si>
  <si>
    <t>1 590 000.00</t>
  </si>
  <si>
    <t>Гидродинамическая промывка участка хозяйственно-бытовой канализации Ду500 от КК-15 до КК-7А</t>
  </si>
  <si>
    <t>1 510 000.00 </t>
  </si>
  <si>
    <t>Перенос сети ГВС Ду 100*2 в подземный канал от нового ЦТП до ТК-5</t>
  </si>
  <si>
    <t>4 990 000.00 </t>
  </si>
  <si>
    <t>Система теплоотвода</t>
  </si>
  <si>
    <t>1 200 000.00 </t>
  </si>
  <si>
    <t>СЧ НИР "Магистраль" (Основа) НП "Международный комитет по реализации Проекта МАКСМ" СЧ НИР "Магистраль" (Основа-МАКСМ)</t>
  </si>
  <si>
    <t>СЧ НИР "Магистраль" (Основа) ФГАОУ ВО СПбПУ Петра Великого СЧ НИР "Магистраль" (Основа-СПбПУ Петра Великого)</t>
  </si>
  <si>
    <t>5 500 000.00 </t>
  </si>
  <si>
    <t>Оказание услуг по добровольному медицинскому страхованию (ДМС) сотрудников предприятия</t>
  </si>
  <si>
    <t>41 000 000.00</t>
  </si>
  <si>
    <t>Оказание услуг по добровольному медицинскому страхованию (ДМС) неработающих пенсионеров предприятия</t>
  </si>
  <si>
    <t>9 200 000.00 </t>
  </si>
  <si>
    <t>Закупка услуг по обеспечению сотрудников санаторно-курортным лечением в Ставропольском крае</t>
  </si>
  <si>
    <t>Закупка услуг по обеспечению сотрудников санаторно-курортным лечением на Черноморском побережье Краснодарского края</t>
  </si>
  <si>
    <t>Закупка услуг по обеспечению обязательным страхованием автогражданской ответственности (ОСАГО) и комплексным автострахованием (КАСКО)</t>
  </si>
  <si>
    <t>4 100 000.00 </t>
  </si>
  <si>
    <t>Заключение 10 (десяти) договоров на обучение по образовательным программам высшего образования в Федеральном государственном автономном образовательном учреждении высшего образования "Российский университет дружбы народов" (РУДН)</t>
  </si>
  <si>
    <t>8 100 000.00 </t>
  </si>
  <si>
    <t>"Научно-исследовательский институт космических систем имени А.А. Максимова" - филиала Федерального государственного унитарного предприятия "Государственный космический научно-производственный центр имени М.В. Хруничева" ("НИИ КС имени А.А. Максимова" - филиал ФГУП "ГКНПЦ им. М.В. Хруничева")</t>
  </si>
  <si>
    <t>ракетно-космическая</t>
  </si>
  <si>
    <t>141091, Московская область, г. Юбилейный, ул. М.К. Тихонравова, д.27</t>
  </si>
  <si>
    <t>Макаров Михаил Иванович (Генеральный директор)</t>
  </si>
  <si>
    <t>(498)300-29-10</t>
  </si>
  <si>
    <t>info@niiks.com, http://www.khrunichev.ru</t>
  </si>
  <si>
    <t>Научно-исследовательские работы</t>
  </si>
  <si>
    <t>ЗАО "Королевская шелковая фабрика "Передовая текстильщица"</t>
  </si>
  <si>
    <t>17.15; 17.24; 17.30</t>
  </si>
  <si>
    <t>141070, Московская область, г.Королёв, мкр. Текстильщик, ул. Фабричная, д.10</t>
  </si>
  <si>
    <t>Брусков Дмитрий Леонидович (Генеральный директор)</t>
  </si>
  <si>
    <t>(495) 516-82-21</t>
  </si>
  <si>
    <t>airsilk_Dbruskov@korolev-net.ru</t>
  </si>
  <si>
    <t>нить арамидная</t>
  </si>
  <si>
    <t>нить полиамидная</t>
  </si>
  <si>
    <t>материалы для отделочного производства</t>
  </si>
  <si>
    <t>запчасти</t>
  </si>
  <si>
    <t>ОАО "Научно-производственное объединение измерительной техники!</t>
  </si>
  <si>
    <t>Разработка и изготовление датчиковой и преобразующей аппаратуры для ракетно-космической техники и отраслей народного хозяйства.</t>
  </si>
  <si>
    <t>32.10.6; 32.10; 31.30</t>
  </si>
  <si>
    <t>141070, Московская область, г.Королёв, ул.Пионерская, д.2</t>
  </si>
  <si>
    <t>Артемьев Владимир Юрьевич (Генеральный директор)</t>
  </si>
  <si>
    <t>(495)513-14-00</t>
  </si>
  <si>
    <t>npoit@npoit.ru</t>
  </si>
  <si>
    <t>поставка микросхем серии 544,744УД</t>
  </si>
  <si>
    <t>6500000 (в год)</t>
  </si>
  <si>
    <t>поставка электрорадиоизделий отечественного и иностранного производства</t>
  </si>
  <si>
    <t>25000000 (в год)</t>
  </si>
  <si>
    <t>поставка электроизделий отечественного производства</t>
  </si>
  <si>
    <t>8000000 (в год)</t>
  </si>
  <si>
    <t>30000000 (в год)</t>
  </si>
  <si>
    <t>поставка кабельной продукции</t>
  </si>
  <si>
    <t>6287132,51 (в год)</t>
  </si>
  <si>
    <t>г.Котельники</t>
  </si>
  <si>
    <t>ООО ПКП "Агропласт"</t>
  </si>
  <si>
    <t>25.22                                         25.24</t>
  </si>
  <si>
    <t>127238,г.Москва, Дмитровское ш.,д.85</t>
  </si>
  <si>
    <t>140053, Московская обл., г.Котельники, Яничкин пр-д, д.2</t>
  </si>
  <si>
    <t>Каширин А.С.</t>
  </si>
  <si>
    <t>8(495)503-51-26</t>
  </si>
  <si>
    <t>pkp_agroplast@mail.ru</t>
  </si>
  <si>
    <t>ПНД 22.12 2тн</t>
  </si>
  <si>
    <t>127238,г.Москва, Дмитровское ш.,д.86</t>
  </si>
  <si>
    <t>140053, Московская обл., г.Котельники, Яничкин пр-д, д.3</t>
  </si>
  <si>
    <t>8(495)503-51-27</t>
  </si>
  <si>
    <t>ПНД вторичный гранула 55тн</t>
  </si>
  <si>
    <t>127238,г.Москва, Дмитровское ш.,д.87</t>
  </si>
  <si>
    <t>140053, Московская обл., г.Котельники, Яничкин пр-д, д.4</t>
  </si>
  <si>
    <t>8(495)503-51-28</t>
  </si>
  <si>
    <t>ПП вторичный гранула 25тн</t>
  </si>
  <si>
    <t>Котельники</t>
  </si>
  <si>
    <t>ЗАО "НТПЦ "ТАЛЕ"</t>
  </si>
  <si>
    <t>29.56.9</t>
  </si>
  <si>
    <t>г. Котельники, Дзержинское шоссе, д.3а</t>
  </si>
  <si>
    <t>Рассохин В.Н.</t>
  </si>
  <si>
    <t>(495)550-90-97</t>
  </si>
  <si>
    <t>zao_tale@mail.ru</t>
  </si>
  <si>
    <t>Тельфера, мотор-редуктора, металл, кабельная продукция</t>
  </si>
  <si>
    <t>Т+K6:N6ельфера, мотор-редуктора, металл, кабельная продукция</t>
  </si>
  <si>
    <t>Г. Красноармейск</t>
  </si>
  <si>
    <t>ООО "Вознесенский пищевой комбинат"</t>
  </si>
  <si>
    <t>Производство кондитерских изделий</t>
  </si>
  <si>
    <t>15.84</t>
  </si>
  <si>
    <t>141290, Московская обл, Красноармейск г, Свердлова ул, дом № 10</t>
  </si>
  <si>
    <t>Голдобин Дмитрий Валерьевич</t>
  </si>
  <si>
    <t>(495) 993-62-14</t>
  </si>
  <si>
    <t>vpkbox@mail.ru</t>
  </si>
  <si>
    <t>Пектин DZ 150 USA - SAG, кг</t>
  </si>
  <si>
    <t>Патока карамельная Гост Р 52060 - 2003, кг</t>
  </si>
  <si>
    <t>Молоко сгущеное, кг</t>
  </si>
  <si>
    <t>Сахарный песок 50  Гост 21 - 94, кг</t>
  </si>
  <si>
    <t>Этикет Молочные конфеты, кг</t>
  </si>
  <si>
    <t>Этикет  Карамель, кг</t>
  </si>
  <si>
    <t>Пленка-пакет фасовочный, кг</t>
  </si>
  <si>
    <t>Подвертка, кг</t>
  </si>
  <si>
    <t>Гофрокороб , шт</t>
  </si>
  <si>
    <t>городской округ Лобня</t>
  </si>
  <si>
    <t>Центральный филиал ООО "Компания Металл Профиль"</t>
  </si>
  <si>
    <t>металлообработка</t>
  </si>
  <si>
    <t>27.33</t>
  </si>
  <si>
    <t>город Лобня, ул. Лейтенанта Бойко, д. 104 а</t>
  </si>
  <si>
    <t>Директор филиала Михайлов Л.А.</t>
  </si>
  <si>
    <t>8(495) 225-61-51</t>
  </si>
  <si>
    <t>mp@metallprofil.ru</t>
  </si>
  <si>
    <t xml:space="preserve">гофротара </t>
  </si>
  <si>
    <t>пленки упаковочные</t>
  </si>
  <si>
    <t>пиломатериалы</t>
  </si>
  <si>
    <t>запчасти и инструмент для оборудования и погрузочной техники</t>
  </si>
  <si>
    <t>г. о. Лосино-Петровский</t>
  </si>
  <si>
    <t>ООО "Даметекс"</t>
  </si>
  <si>
    <t>Мебельное производство (дачная и садовая мебель)</t>
  </si>
  <si>
    <t>141150, Московская обл., г. Лосино-Петровский, ул. Первомайская, д. 1</t>
  </si>
  <si>
    <t>141150, Московская обл., г. Лосино-Петровский, ул. Первомайская, д. 1, корп. 28</t>
  </si>
  <si>
    <t>Радевич Игорь Феликсович</t>
  </si>
  <si>
    <t>Факс:
8(495)744-06-90 
Факс:
8(495)223-97-11</t>
  </si>
  <si>
    <t>info@dametex.ru</t>
  </si>
  <si>
    <t>текстиль+фурнитура для изготовления матрасов (ткань, спанбонд, нитки, липучка, молния)</t>
  </si>
  <si>
    <t>труба металлическая</t>
  </si>
  <si>
    <t>от 2 000 000 до 10 000 000</t>
  </si>
  <si>
    <t>гофрокороб</t>
  </si>
  <si>
    <t>от 500 000 до 1 200 000</t>
  </si>
  <si>
    <t>метизная группа (болты, винты, гайки, шайбы, заклепки, пружины, сетка)</t>
  </si>
  <si>
    <t>от 500 000 до 2 000 000</t>
  </si>
  <si>
    <t>краска полиэфирная</t>
  </si>
  <si>
    <t>до 700 000</t>
  </si>
  <si>
    <t>наполнитель</t>
  </si>
  <si>
    <t>от 500 000 до 3 000 000</t>
  </si>
  <si>
    <t>упаковочные материалы (пленка рукав, термоусадочная пленка, стрейч пленка, лента полипропеленовая, скотч)</t>
  </si>
  <si>
    <t>пластик (заглушки, колпачки, подстаканники)</t>
  </si>
  <si>
    <t>ламели</t>
  </si>
  <si>
    <t>от 350 000 до 500 000</t>
  </si>
  <si>
    <t>ООО "Форма &amp; Стиль"</t>
  </si>
  <si>
    <t>Мебельное производство (кухонные столешницы)</t>
  </si>
  <si>
    <t>Юрьева Гульнара Амировна</t>
  </si>
  <si>
    <t>8(495)755-39-45
8(495)223-97-03
факс:
8(496)252-52-03</t>
  </si>
  <si>
    <t>office@form-style.eu
g.jureva@form-style.eu</t>
  </si>
  <si>
    <t>ЛДСП 16 мм.</t>
  </si>
  <si>
    <t>от 500 000</t>
  </si>
  <si>
    <t>ДСП 38 мм.</t>
  </si>
  <si>
    <t>БСП 0,5 мм.</t>
  </si>
  <si>
    <t>ООО "Компания Комупак"</t>
  </si>
  <si>
    <t>Целлюлозно-бумажное производство (картонная тара)</t>
  </si>
  <si>
    <t>21.21</t>
  </si>
  <si>
    <t>141150, Московская обл., г. Лосино-Петровский, ул. Первомайская, д. 1, стр. 2</t>
  </si>
  <si>
    <t>Медриш Алексей Петрович</t>
  </si>
  <si>
    <t>8(495)786-44-44
8(496)567-64-67
8(495)744-19-19</t>
  </si>
  <si>
    <t>upack@komupak.ru</t>
  </si>
  <si>
    <t>картон мультиколор</t>
  </si>
  <si>
    <t>гофрокартон</t>
  </si>
  <si>
    <t>ООО "Алстоксервис"</t>
  </si>
  <si>
    <t>Производство готовых металлических изделий</t>
  </si>
  <si>
    <t>28.51</t>
  </si>
  <si>
    <t>141150, Московская обл., г. Лосино-Петровский, ул. Дачная, д. 1, стр. 9</t>
  </si>
  <si>
    <t>Ронкадо Васко</t>
  </si>
  <si>
    <t>8(495)526-30-86
8(496)259-68-17
8(496)259-68-16</t>
  </si>
  <si>
    <t>a.gasanov@new-tec.ru</t>
  </si>
  <si>
    <t>алюминиевый профиль</t>
  </si>
  <si>
    <t>ОАО ТМКБ "СОЮЗ"</t>
  </si>
  <si>
    <t>ООО ТД "Звезда-Стрела"</t>
  </si>
  <si>
    <t>73.1000</t>
  </si>
  <si>
    <t>140080, Московская область, г. Лыткарино, промзона Тураево, строение 10</t>
  </si>
  <si>
    <t>Яковлев Николай Николаевич</t>
  </si>
  <si>
    <t>(+7 495) 555–08–77   (+7 495) 555–08–77</t>
  </si>
  <si>
    <t>info@tmkb-soyuz.ru</t>
  </si>
  <si>
    <t>ДАП-7; ДАП-2,5; ДАП-12; МД-СОТ; ЭБУР-81; ЛС-10; Блок распределительный; Блок командный; КРД-31; КРД-31А; МКВ-254</t>
  </si>
  <si>
    <t>ОАО "Азовский оптико-механический завод"</t>
  </si>
  <si>
    <t>Блок командный; Блок распределительный; Реле времени</t>
  </si>
  <si>
    <t>ОАО "ЛЗОС"</t>
  </si>
  <si>
    <t>ВОК-1; ВОК-2</t>
  </si>
  <si>
    <t>ОАО "ОМКБ"</t>
  </si>
  <si>
    <t>Дозатор 4160; Дозатор 4117А</t>
  </si>
  <si>
    <t>Городской округ Орехово-Зуево Московской области</t>
  </si>
  <si>
    <t>ОАО "ООМЗ "Транспрогресс"</t>
  </si>
  <si>
    <t>29.22.6</t>
  </si>
  <si>
    <t>142601, г. Орехово-Зуево, ул. Торфобрикетная,18</t>
  </si>
  <si>
    <t>Костюк Иван Михайлович</t>
  </si>
  <si>
    <t>8 (496) 412-25-72</t>
  </si>
  <si>
    <t>info@transprogress.ru</t>
  </si>
  <si>
    <t>Двутавр</t>
  </si>
  <si>
    <t>Швеллер</t>
  </si>
  <si>
    <t xml:space="preserve">Лента оцинкованная </t>
  </si>
  <si>
    <t>Лента</t>
  </si>
  <si>
    <t>Гидростанции (Италия)</t>
  </si>
  <si>
    <t>ООО «Трансмаш»</t>
  </si>
  <si>
    <t>142600, г. Орехово-Зуево, ул. Моисеенко, д.11</t>
  </si>
  <si>
    <t>Туровников Александр Леонидович</t>
  </si>
  <si>
    <t>8 (496) 412-41-36</t>
  </si>
  <si>
    <t>info@steklm.ru</t>
  </si>
  <si>
    <t>Комплект привода ДБПС 385.50.00.000-09</t>
  </si>
  <si>
    <t>Пневмоцилиндр 60M3L032CLS0450-RU01</t>
  </si>
  <si>
    <t>Изделие остекления боковое левое/правое МАС222.00.000/-01</t>
  </si>
  <si>
    <t>Шестерня ДБПС 001.02.22.243</t>
  </si>
  <si>
    <t>ОАО «Ореховохлеб»</t>
  </si>
  <si>
    <t>Хлебопекарная</t>
  </si>
  <si>
    <t>142600, г. Орехово-Зуево, ул. Стачки 1885 года , 3</t>
  </si>
  <si>
    <t>Анастасьева Ольга Васильевна</t>
  </si>
  <si>
    <t>8 (496)412-40-36</t>
  </si>
  <si>
    <t>ozxleb@mail.ru</t>
  </si>
  <si>
    <t>мука 1 сорта</t>
  </si>
  <si>
    <t>мука 2 сорта</t>
  </si>
  <si>
    <t>мука ржаная обдирная</t>
  </si>
  <si>
    <t>сахарный песок</t>
  </si>
  <si>
    <t>бензин</t>
  </si>
  <si>
    <t>ООО «Мех ОРЕТЕКС»</t>
  </si>
  <si>
    <t>Текстильная</t>
  </si>
  <si>
    <t>18.30.31</t>
  </si>
  <si>
    <t>142601, г. Орехово-Зуево, ул. Бабушкина,5</t>
  </si>
  <si>
    <t>Пахалов Михаил Анатольевич</t>
  </si>
  <si>
    <t>8 (496) 416-95-50</t>
  </si>
  <si>
    <t>meh-oz@mail.ru</t>
  </si>
  <si>
    <t>Акриловая дисперсия</t>
  </si>
  <si>
    <t>Волокно п/э</t>
  </si>
  <si>
    <t>Шерсть</t>
  </si>
  <si>
    <t>Нить п/э суровая</t>
  </si>
  <si>
    <t>Медицинское производство</t>
  </si>
  <si>
    <t>33.10</t>
  </si>
  <si>
    <t>142290, г.Пущино, ул.Строителей, д.8/1</t>
  </si>
  <si>
    <t>Анисимов Игорь Викторович</t>
  </si>
  <si>
    <t>8(4967) 73-63-56</t>
  </si>
  <si>
    <t>i.anisimov@dcmedical.ru</t>
  </si>
  <si>
    <t>Титановый прокат, поковки и изделия из них</t>
  </si>
  <si>
    <t>Городской округ Пущино</t>
  </si>
  <si>
    <t>ООО "ДиСи"</t>
  </si>
  <si>
    <t>Городской округ Реутов</t>
  </si>
  <si>
    <t>ФГУП "РЭЗ СП" Минтруда России</t>
  </si>
  <si>
    <t>Московская область, г. Реутов,ул.Ленина 25</t>
  </si>
  <si>
    <t>Махонин Петр Иванович</t>
  </si>
  <si>
    <t>info@rezsp.ru</t>
  </si>
  <si>
    <t>Силикон (Германия)</t>
  </si>
  <si>
    <t>Силикон (Россия, Москва)</t>
  </si>
  <si>
    <t>АО "ВПК "НПО машиностроения"</t>
  </si>
  <si>
    <t>Леонов Александр Георгиевич</t>
  </si>
  <si>
    <t>vpk@npomash.ru</t>
  </si>
  <si>
    <t>Капитальный ремонт 6-ого этажа 2 корпуса в общежитии</t>
  </si>
  <si>
    <t>ПИР и строительно-монтажные работы по перепланировке и переоборудованию корп. 4 в ОК "Киржач", в т.ч. приобретение, установка технологического оборудования и проведение пусконаладочных работ</t>
  </si>
  <si>
    <t>Демонтаж ветхого жилого фонда б/о "Рассвет"</t>
  </si>
  <si>
    <t>Ремонт асфальта на дороге с северной и западной стороны корп. 62</t>
  </si>
  <si>
    <t xml:space="preserve">Ремонт кровель корпусов предприятия </t>
  </si>
  <si>
    <t>Ремонт входных групп в корпусах предприятия</t>
  </si>
  <si>
    <t>Комплексный капитальный ремонт санитарно-бытовых помещений в корпусах предприятия</t>
  </si>
  <si>
    <t xml:space="preserve">Транспортный цех - Капитальный ремонт помещений административного и производственного корпусов </t>
  </si>
  <si>
    <t>Снос сооружений за корпусом №33</t>
  </si>
  <si>
    <t>Комплексный капитальный ремонт душевых в корпусах предпрития</t>
  </si>
  <si>
    <t xml:space="preserve">Ремонт кирпичной кладки в корпусах предприятия </t>
  </si>
  <si>
    <t>Корпус 3 - Выгораживание территории</t>
  </si>
  <si>
    <t>Остекление высоких зон в корпусах  предприятия</t>
  </si>
  <si>
    <t xml:space="preserve">Корпуса №27,33н/з - Ремонт пола и перекрытий кабельных каналов </t>
  </si>
  <si>
    <t xml:space="preserve">Оборудование площадки склада ЛВЖ и ГЖ грузоподъемным устройством </t>
  </si>
  <si>
    <t>Корпус 31 - Реконструкция помещений для размещения механического участка</t>
  </si>
  <si>
    <t>Реконструкция помещений корпуса №13</t>
  </si>
  <si>
    <t xml:space="preserve">Реконструкция корпуса №11 </t>
  </si>
  <si>
    <t xml:space="preserve">Корпус №62 - Реконструкция помещений 3-го этажа </t>
  </si>
  <si>
    <t>Проектно-изыскательские работы, экспертиза по объекту: "Реконструкция и тех. перевооружение участка сборки и испытаний МКА корп. 1"</t>
  </si>
  <si>
    <t>Строительно-монтажные работы по объекту: "Реконструкция производственных помещений в корп.34"</t>
  </si>
  <si>
    <t xml:space="preserve">Корпус №27 - 4 этаж, ремонт помещений                                </t>
  </si>
  <si>
    <t>Корпус №43 - Капитальный ремонт ступеней с западной  стороны здания</t>
  </si>
  <si>
    <t>Реконструкция помещения, расположенного в осях А-Г/18-20 корпуса 34, 2 этаж</t>
  </si>
  <si>
    <t>Реконструкция помещений в корпусе № 26 в осях 7-11/А-В для размещения участка невозвратной и внутризаводской тары</t>
  </si>
  <si>
    <t xml:space="preserve">Корпус №24 - 5 этаж, капитальный ремонт помещений </t>
  </si>
  <si>
    <t>Ремонт асфальтобетонных дорог предприятия</t>
  </si>
  <si>
    <t>Установка металлопластиковых оконных блоков в корпусах предприятия</t>
  </si>
  <si>
    <t xml:space="preserve">Корпус №31 - 3 этаж, капитальный ремонт помещений </t>
  </si>
  <si>
    <t>Строительно-монтажные работы в корпусе № 33 в/з</t>
  </si>
  <si>
    <t xml:space="preserve">Установка металлопластиковых оконных блоков в ДК "МИР" </t>
  </si>
  <si>
    <t>Корпус №21(оранжерея) - Ремонт остекления кровли</t>
  </si>
  <si>
    <t>Строительно-монтажные работы в цехе 21-81 в корпусе №33в/з</t>
  </si>
  <si>
    <t xml:space="preserve">Приобретение токарного станка с ЧПУ типа Рт-700 </t>
  </si>
  <si>
    <t>Приобретение климатической камеры типа Thermotron SE</t>
  </si>
  <si>
    <t xml:space="preserve">Модернизация горизонтально - фрезерного станка с ЧПУ 6В443КФЗ </t>
  </si>
  <si>
    <t xml:space="preserve">Модернизация горизонтально - фрезерного станка с ЧПУ ФП-7СМН </t>
  </si>
  <si>
    <t>Ремонт мостового крана рег. № 26773 корп. 33 в/з</t>
  </si>
  <si>
    <t>Приобретение, монтаж, наладка и ввод в эксплуатацию источника питания ванны анодного оксидирования Flex Kraft 24В/900А без реверса с русифицированным выносным пультом управления</t>
  </si>
  <si>
    <t>Приобретение, монтаж, наладка и ввод в эксплуатацию источника питания ванны хромирования Flex Kraft 24В/600А с реверсом с русифицированным выносным пультом управления</t>
  </si>
  <si>
    <t>Приобретение дополнительного силового модуля № 1 Flex Kraft 24В/900А с реверсом для процесса хромирования</t>
  </si>
  <si>
    <t>Приобретение дополнительного силового модуля № 2 Flex Kraft 24В/600А с реверсом для процесса хромирования</t>
  </si>
  <si>
    <t>Приобретение одноосевого стенда имитации движения TES-3VS</t>
  </si>
  <si>
    <t>Приобретение климатической камеры ESPEC MC-812R</t>
  </si>
  <si>
    <t>Приобретение 8-ми канального контроллера К2</t>
  </si>
  <si>
    <t>Приобретение камеры статической пыли SK 1000</t>
  </si>
  <si>
    <t>Приобретение измерительных приборов и ПО для испытаний по электромагнитной совместимости (ЭМС)</t>
  </si>
  <si>
    <t xml:space="preserve">Приобретение радиально-сверлильного станка  </t>
  </si>
  <si>
    <t>Приобретение винтового насоса ERSTEVAC NVS 200</t>
  </si>
  <si>
    <t xml:space="preserve">Изготовление, поставка, монтаж разгоннотормозного устройства УУС </t>
  </si>
  <si>
    <t>Работы по модернизации Центрального пульта управления виброиспытаниями</t>
  </si>
  <si>
    <t>Приобретение  тензомодулей MХ-340 для ИВК MIC-553</t>
  </si>
  <si>
    <t>Приобретение виброударного стенда типа STT-500</t>
  </si>
  <si>
    <t>Приобретение датчиков мощности серии NRP</t>
  </si>
  <si>
    <t>Разработка и поставка систем измерения для импульсного тестера (имитатора солнца)</t>
  </si>
  <si>
    <t>Поставка мобильных ПЭВМ с проведенными спецпроверками</t>
  </si>
  <si>
    <t>Поставка вычислительного сервера</t>
  </si>
  <si>
    <t>Модернизация системы измерения стенда С-312</t>
  </si>
  <si>
    <t>Приобретение насоса спирального ERSTEVAC ESVP 300 и насоса винтового ERSTEVAC NVP 200</t>
  </si>
  <si>
    <t>Доработка мобильного рабочего места программиста прибора БЦВС РМП-М БЦВС ЮШКР.468261.299</t>
  </si>
  <si>
    <t>Поставка осциллографа цифрового запоминающего</t>
  </si>
  <si>
    <t>Поставка стендовых ПЭВМ</t>
  </si>
  <si>
    <t>Поставка мобильных рабочих станций со специальными проверками и специальными исследованиями и программным обеспечением</t>
  </si>
  <si>
    <t>Приобретение диазобумаги, бумаги для инженерных систем, картона "Paperline", "Luxline", офсетной бумаги А3 и А4</t>
  </si>
  <si>
    <t>Закупка вычислительной и оргтехники для КБ "Орион"</t>
  </si>
  <si>
    <t>Приобретение широкоформатного струйного плоттера Mimaki CJV30-100</t>
  </si>
  <si>
    <t>Приобретение расчетно- графической станции Intel Xeon E5-2650 V2 2.6 GHz (TESLA)</t>
  </si>
  <si>
    <t>Закупка расходных материалов для вычислительной и оргтехники предприятия</t>
  </si>
  <si>
    <t>Антивирусное ПО Касперский</t>
  </si>
  <si>
    <t>Приобретение по плану закупки и модернизации оргтехники</t>
  </si>
  <si>
    <t>Монтаж теплосчётчиков на паропроводе в котельной и к цеху 21-05</t>
  </si>
  <si>
    <t>Реконструкция ввода 110кВ в ГПП, корп. 44, (замена секционного разъединителя, ограничителей перенапряжения  ОПН  -6 шт., в/частотных заградителей  -  5 шт.)</t>
  </si>
  <si>
    <t xml:space="preserve">Реконструкция ТП-30 и силовых кабельных сетей 0,4 кВ корп. 62 </t>
  </si>
  <si>
    <t xml:space="preserve">Реконструкция ТП-17  РУ-10 кВ (транспортный цех) </t>
  </si>
  <si>
    <t>Реконструкция ТП-21 РУ-0,4 кВ (корп. 34).</t>
  </si>
  <si>
    <t>Разработка проекта реконструкции компрессорной станции в корп. 49 (высокого давления)</t>
  </si>
  <si>
    <t xml:space="preserve">Разработка проекта по размещению станции по производству газообразного азота в корп. 28 и азотопроводов от корп. 28 к корп. 35/2, корп. 27 и корп. 33 низкая зона, приобретение и монтаж оборудования </t>
  </si>
  <si>
    <t>Поставка высоковольтного оборудования для Главной понизительной подстанции (ГПП) предприятия</t>
  </si>
  <si>
    <t>Замена конвективного пучка на водогрейном котле ПТВМ-50 № 4</t>
  </si>
  <si>
    <t>Сервисное обслуживание компрессоров низкого давления в корпусах предприятия</t>
  </si>
  <si>
    <t>Техническое обслуживание оборудования на ГПП -РУ-10кВ-ОРУ -110кВ</t>
  </si>
  <si>
    <t>Замена обмуровки котла ДКВР10-13 № 1</t>
  </si>
  <si>
    <t xml:space="preserve"> Приобретение и монтаж 1-го компрессора и 2-х осушителей для оптимизации технологического процесса в корп. 39</t>
  </si>
  <si>
    <t>Поставка трансформатора 10/0,4 кВ на ТП-2 (корп. 1)</t>
  </si>
  <si>
    <t>Проектирование, поставка, монтаж и проведение пусконаладочных работ грузового подъемника наружной установки для пищеблока корпоративного представительского центра в корпусе 24</t>
  </si>
  <si>
    <t>Монтаж греющего кабеля на кровлях корпусов и щитов управления и автоматики корп.16, 44</t>
  </si>
  <si>
    <t xml:space="preserve">Пусконаладочные работы "под нагрузкой" систем приточной и вытяжной вентиляции в корп.39, залов №1 и 2 </t>
  </si>
  <si>
    <t>Реконструкция системы ливневой канализации  в корп.34, корп.33</t>
  </si>
  <si>
    <t xml:space="preserve">Капитальный ремонт и автоматизация приточных отопительных установок  П-5 с частичной заменой воздуховодов в корп. 36 </t>
  </si>
  <si>
    <t>Гидрохимическая промывка систем отопления корп.35А</t>
  </si>
  <si>
    <t>Приобретение и монтаж уличного распределительного шкафа №10 в корп.27</t>
  </si>
  <si>
    <t>Ремонт пожарного водопровода в корпусах с заменой пожарных шкафов.</t>
  </si>
  <si>
    <t>Техническое обслуживание узлов учета тепловой энергии</t>
  </si>
  <si>
    <t>Сервисное обслуживание приточных вентиляционных систем в корп.1,31,5,34,35,35а,39</t>
  </si>
  <si>
    <t>Сервисное обслуживание кондиционеров в подразделениях предприятия, ремонт кондиционеров</t>
  </si>
  <si>
    <t xml:space="preserve">Аттестация сосудов высокого давления у корп. 27,28,49 </t>
  </si>
  <si>
    <t>Замена ливневой канализации корп. 33 в/з в осях А-Б/15-37</t>
  </si>
  <si>
    <t>Ремонт электроосвещения корп. 33 в/з в осях А-Б/15-37</t>
  </si>
  <si>
    <t>Электромонтажные работы в корп. 33</t>
  </si>
  <si>
    <t>Светильники для ремонта электроосвещения в корп. 33 в/з в осях А-Б/15-37</t>
  </si>
  <si>
    <t xml:space="preserve">Реконструкция магистральной теплотрассы на территории предприятия (от корп. 35 до Гагаринских ворот), корректировка проекта 2012 г. </t>
  </si>
  <si>
    <t>Гидродинамическая промывка трубопроводов ливневой и хозбытовой канализации.</t>
  </si>
  <si>
    <t>Доработка проекта и разработка дополнительных проектов прокладки новых линий трубопровода 3=200ати р=400ати от объединительной линии к корпусам 7А, 14, 35А, 35/2, 27, 33, н/з и в/з, 28, 49 и обвязки сосудов корпусов</t>
  </si>
  <si>
    <t>Реконструкция кабельных линий 10 кВ ТП-7 (корп. 27) - ТП-9 (корп. 34) 2 шт., 10 кВ ГПП (корп. 44) - ТП 9 (корп. 34) 4 шт., 0,4 кВ ГПП (корп.44) -ТП9 (корп.34), 0,4 кВ ТП-20 (корп. 33) - ВЗУ № 2, 0,4 кВ ТП-12 (корп. 49) - ВЗУ № 2</t>
  </si>
  <si>
    <t>Закупка газоанализатора - детектора взрывчатых веществ "Аргус-7"</t>
  </si>
  <si>
    <t>Ежеквартальное техническое обслуживание системы АПС, СОУЭ, порошкового, водяного и газового пожаротушения корп. 7, 16, 24, 27, 30, 34, 35 (колиматорный стенд), 49 (склад), 39, помещений транспортного цеха, теплой стоянки, малярного цеха, СПЧ-16</t>
  </si>
  <si>
    <t>Ежеквартальное техническое обслуживание пожарной сигнализации (АПС) и системы оповещения в корпусах 15, 60, 46, 26, 44, 6а, 7а, 49, 21, 4, 6, 35, 35/2, 35а (административная часть, зал 1, 2, вибростенд), 33 н/з, 36, 55, 59</t>
  </si>
  <si>
    <t>Ежеквартальное техническое обслуживание системы пенного пожаротушения (ППТ) цеха 21-05 (в т.ч. малой окрасочной камеры), системы автоматического углекислотного пожаротушения (АУПТ) в корпусе 35 (масляная станция), системы углекислотного пожаротушения (УПТ) в корпусе 14 (испытательный бокс), системы газового пожаротушения (ГПТ) ЦОД в корпусах 31, 27 и комплекса 28 в корпусе 24 (2 этаж, помещение 218)</t>
  </si>
  <si>
    <t>Оснащение корп. 24 (подвал) средствами АПС</t>
  </si>
  <si>
    <t>Модернизация системы видеонаблюдения в Центральной и гагаринской проходной</t>
  </si>
  <si>
    <t>Оснащение элементами системы видеонаблюдения входа в отдел кадров и корпус № 59</t>
  </si>
  <si>
    <t>Приобретение а/м аналогичной TOYOTA CAMRY</t>
  </si>
  <si>
    <t>Приобретение трактора аналогичного МУП-351</t>
  </si>
  <si>
    <t xml:space="preserve">Приобретение тягачей седельных </t>
  </si>
  <si>
    <t>Приобретение прицепа</t>
  </si>
  <si>
    <t>Приобретение микроавтобуса</t>
  </si>
  <si>
    <t xml:space="preserve">Приобритение а/м для нужд ОК Киржач </t>
  </si>
  <si>
    <t>Приобретение радиохирургического аппарата Сургитрон EMC в базовой комплектации</t>
  </si>
  <si>
    <t xml:space="preserve">Приобретение маши-
ны для испытания пружин на кручение с усилием до 9 Н∙м
</t>
  </si>
  <si>
    <t>Приобретение маши-
ны для испытаний 
гаек на крутящий 
момент с усилием до
15 Н∙м</t>
  </si>
  <si>
    <t>Приобретение рент-
геновского аппарата 
РПД 150</t>
  </si>
  <si>
    <t>Приобретение проя-
вочной машины
 Colenta</t>
  </si>
  <si>
    <t>Эталонные силовоспроизводящие установки СПНН-5, СМ-50, СМ-500</t>
  </si>
  <si>
    <t>Многоканальный специзионный измеритель температуры МИТ 8.10М1 с дополнительной комплектацией</t>
  </si>
  <si>
    <t>Оснащение столовой ОК "Киржач" технологическим оборудованием</t>
  </si>
  <si>
    <t>Приобретение фальцевально-биговальной машины</t>
  </si>
  <si>
    <t>Приобретение канцелярких товаров</t>
  </si>
  <si>
    <t>Приобретение сортовог и листового металлопроката</t>
  </si>
  <si>
    <t>Приобретение заготовок ключа</t>
  </si>
  <si>
    <t>Приобретение бумаги мелованной</t>
  </si>
  <si>
    <t>Поставка продуктов</t>
  </si>
  <si>
    <t>Приобретение профиля алюминиевого сплава  АД31 ГОСТ4784-97в ассортименте</t>
  </si>
  <si>
    <t>Поставка периодических изданий</t>
  </si>
  <si>
    <t>городской округ Фрязино</t>
  </si>
  <si>
    <t>АО «НПП «Исток» им. Шокина</t>
  </si>
  <si>
    <t>32.10, 73.10</t>
  </si>
  <si>
    <t>г. Фрязино, ул. Вокзальная , 2а</t>
  </si>
  <si>
    <t>Борисов А.А.</t>
  </si>
  <si>
    <t>8-496-465-86-17</t>
  </si>
  <si>
    <t>istkor@elnet.msk.ru</t>
  </si>
  <si>
    <t>Приборы СВЧ электроники, лазеры, аппаратура для радиорелейной связи, машиностроения, медицинская аппаратура</t>
  </si>
  <si>
    <t>ООО «НТО «ИРЭ-Полюс»</t>
  </si>
  <si>
    <t>пл. Введенского, д.1, стр.3</t>
  </si>
  <si>
    <t>Гапонцев Валентин Павлович</t>
  </si>
  <si>
    <t>8-496-526-90-83</t>
  </si>
  <si>
    <t xml:space="preserve"> mail@ntoire-polus.ru</t>
  </si>
  <si>
    <t>Волоконные лазеры и телекоммуникационные системы на их основе</t>
  </si>
  <si>
    <t xml:space="preserve"> ОАО «НИИ «Платан» с заводом при НИИ»</t>
  </si>
  <si>
    <t>Заводской проезд, 2</t>
  </si>
  <si>
    <t>566-90-17</t>
  </si>
  <si>
    <t>platan-1@mail.ru</t>
  </si>
  <si>
    <t>Приборы отображения информации</t>
  </si>
  <si>
    <t>ФГУП «СКБ ИРЭ РАН»</t>
  </si>
  <si>
    <t>пл. Введенского, д.1</t>
  </si>
  <si>
    <t>Абрамов В. В.</t>
  </si>
  <si>
    <t>526-92-38</t>
  </si>
  <si>
    <t>abramov@sdb.ire.rssi.ru</t>
  </si>
  <si>
    <t>Информационно-измерительные, диагностические и управляющие комплексы на базе ПЭВМ и микропроцессоров в радио- и геофизике, электронике, медицине</t>
  </si>
  <si>
    <t>ОАО «Исток - Аудио Интернэшнл»</t>
  </si>
  <si>
    <t>33.10.1</t>
  </si>
  <si>
    <t>ул. Вокзальная, 2а</t>
  </si>
  <si>
    <t>Климачев И.И.</t>
  </si>
  <si>
    <t>465-88-21</t>
  </si>
  <si>
    <t>info@istok-audio.com</t>
  </si>
  <si>
    <t>Слуховые аппараты</t>
  </si>
  <si>
    <t>ОАО «НПП «Циклон-Тест»</t>
  </si>
  <si>
    <t>Заводской проезд, 4</t>
  </si>
  <si>
    <t>ПетрухинА.С.</t>
  </si>
  <si>
    <t>995-72-07</t>
  </si>
  <si>
    <t>ct@ciklon.ru</t>
  </si>
  <si>
    <t>Специализированная аппаратура для испытания технических средств на электромагнитную совместимость и экологическую безопасность</t>
  </si>
  <si>
    <t>ОАО «Фрязинский экспериментальный завод»</t>
  </si>
  <si>
    <t>Заводской проезд, 6</t>
  </si>
  <si>
    <t>Никулин В.Н.</t>
  </si>
  <si>
    <t>741-34-14</t>
  </si>
  <si>
    <t>oaofez@mail.ru</t>
  </si>
  <si>
    <t>«чистые» производственные помещения для электронной промышленности и медицины, легкие металлические конструкции</t>
  </si>
  <si>
    <t>ЗАО «НПП «Исток- Система»</t>
  </si>
  <si>
    <t>30.02</t>
  </si>
  <si>
    <t>Трифонов М.М.</t>
  </si>
  <si>
    <t>565-16-53</t>
  </si>
  <si>
    <t>info@gastroscan.ru</t>
  </si>
  <si>
    <t>Приборы и компьютерные системы для исследования электрической активности желудка, тонкой и толстой кишок</t>
  </si>
  <si>
    <t>ЗАО «НПП «Магратеп»</t>
  </si>
  <si>
    <t>Морозов О.А.</t>
  </si>
  <si>
    <t>565-12-99</t>
  </si>
  <si>
    <t>magratep@mail.ru</t>
  </si>
  <si>
    <t>Изделия и установки с применением СВЧ-нагрева для обеспечения экологически чистых процессов сушки, сжигания и нагрева</t>
  </si>
  <si>
    <t>ООО «Фирма «Випс-Мед»</t>
  </si>
  <si>
    <t>24.42.2</t>
  </si>
  <si>
    <t>Портнов В.А.</t>
  </si>
  <si>
    <t>702-95-18</t>
  </si>
  <si>
    <t>market@vipsmed.ru</t>
  </si>
  <si>
    <t>Производство медицинской и фармацевтической техники</t>
  </si>
  <si>
    <t>ООО «Рефлект»</t>
  </si>
  <si>
    <t>34.30</t>
  </si>
  <si>
    <t>Попов Ю.Н.</t>
  </si>
  <si>
    <t>916-355-69-52</t>
  </si>
  <si>
    <t>Автомобильные зеркала и зеркальные элементы</t>
  </si>
  <si>
    <t>ООО «Веза»</t>
  </si>
  <si>
    <t>Терехов А.Я.</t>
  </si>
  <si>
    <t>745-15-73</t>
  </si>
  <si>
    <t>fryazino@veza.ru</t>
  </si>
  <si>
    <t>Вентиляционное оборудование и климатическая техника</t>
  </si>
  <si>
    <t>ООО «ПКФ «Экотон»</t>
  </si>
  <si>
    <t>26.15.6</t>
  </si>
  <si>
    <t>Заводской проезд, 3</t>
  </si>
  <si>
    <t>Филимонова Л.Д.</t>
  </si>
  <si>
    <t>777-13-12(15)</t>
  </si>
  <si>
    <t>petrash_ecoton@mail.ru</t>
  </si>
  <si>
    <t>Профессиональные аккумуляторные фонари</t>
  </si>
  <si>
    <t>ООО «НПК «Дельта-Тест»</t>
  </si>
  <si>
    <t>29.40.1</t>
  </si>
  <si>
    <t>Кузнецов И.В.</t>
  </si>
  <si>
    <t>8-496-564-71-44</t>
  </si>
  <si>
    <t>arta@edm.ru</t>
  </si>
  <si>
    <t>Оборудование для электроэрозионной обработки</t>
  </si>
  <si>
    <t>ОАО «ФЗМТ»</t>
  </si>
  <si>
    <t>35.10.51</t>
  </si>
  <si>
    <t>Секретарев Е.А.</t>
  </si>
  <si>
    <t>565-27-16</t>
  </si>
  <si>
    <t>fzmt@post.ru</t>
  </si>
  <si>
    <t>Транзисторы, диоды, тиристоры</t>
  </si>
  <si>
    <t>ЗАО «Новый город»</t>
  </si>
  <si>
    <t>29.24.33</t>
  </si>
  <si>
    <t>Лоренц Е.А.</t>
  </si>
  <si>
    <t>221-88-43</t>
  </si>
  <si>
    <t>menagers@new-grad.ruinfo</t>
  </si>
  <si>
    <t>Банковские системы самообслуживания</t>
  </si>
  <si>
    <t>ООО «Фокус»</t>
  </si>
  <si>
    <t>31.50</t>
  </si>
  <si>
    <t>ул. Дачная, 1</t>
  </si>
  <si>
    <t>Якунин М.Г.</t>
  </si>
  <si>
    <t>8-496-255-66-85</t>
  </si>
  <si>
    <t>info@ledsvet.ru</t>
  </si>
  <si>
    <t>Светодиодные системы освещения</t>
  </si>
  <si>
    <t>ЗАО Корпорация «Защита»</t>
  </si>
  <si>
    <t>34.10.50</t>
  </si>
  <si>
    <t>г. Москва,, ул. Ибрагимова, 31, корп.4а</t>
  </si>
  <si>
    <t>Старун С.А.</t>
  </si>
  <si>
    <t>8-499-606-00-73</t>
  </si>
  <si>
    <t>buh1@defcorp.ru</t>
  </si>
  <si>
    <t>Высоконадежные, специализированные и бронированные транспортные средства</t>
  </si>
  <si>
    <t>г. Химки</t>
  </si>
  <si>
    <t>ОАО "НПО Энергомаш им. Академика Глушко"</t>
  </si>
  <si>
    <t>Космическая отрасль</t>
  </si>
  <si>
    <t>г. Химки, ул. Бурденко, д.1</t>
  </si>
  <si>
    <t>Колмыков Владимир Афанасьевич</t>
  </si>
  <si>
    <t>(495)-286-91-13</t>
  </si>
  <si>
    <t>energo@online.ru</t>
  </si>
  <si>
    <t>Штамповки</t>
  </si>
  <si>
    <t>Раскатные кольца</t>
  </si>
  <si>
    <t>Шайбы</t>
  </si>
  <si>
    <t>Поковки</t>
  </si>
  <si>
    <t>Листовой прокат</t>
  </si>
  <si>
    <t>Рабочие колеса турбины, крыльчатки</t>
  </si>
  <si>
    <t>Металлопрокат, круги</t>
  </si>
  <si>
    <t>Трубы нержавеющие</t>
  </si>
  <si>
    <t>Медный прокат</t>
  </si>
  <si>
    <t>Медный жаропрочный прокат</t>
  </si>
  <si>
    <t>Бронзовый прокат</t>
  </si>
  <si>
    <t>Бронзовый жаропрочный прокат</t>
  </si>
  <si>
    <t>Титановые прутки</t>
  </si>
  <si>
    <t>Титановые штамповки</t>
  </si>
  <si>
    <t>Никелевые заготовки</t>
  </si>
  <si>
    <t>Никелевые аноды</t>
  </si>
  <si>
    <t>Алюминевый прокат</t>
  </si>
  <si>
    <t>Бутил</t>
  </si>
  <si>
    <t>Гелий</t>
  </si>
  <si>
    <t>Нафтил</t>
  </si>
  <si>
    <t xml:space="preserve">Хладон </t>
  </si>
  <si>
    <t xml:space="preserve">Провода </t>
  </si>
  <si>
    <t xml:space="preserve">Смазка </t>
  </si>
  <si>
    <t>Рентгенпленка, проявители, фиксаж</t>
  </si>
  <si>
    <t>Маты</t>
  </si>
  <si>
    <t>Пирографитовые заготовки</t>
  </si>
  <si>
    <t>Металлорукава</t>
  </si>
  <si>
    <t>Фторопласт</t>
  </si>
  <si>
    <t xml:space="preserve">Мембраны </t>
  </si>
  <si>
    <t xml:space="preserve">Прессматериал </t>
  </si>
  <si>
    <t xml:space="preserve"> Ткань</t>
  </si>
  <si>
    <t xml:space="preserve">Стеклоткань </t>
  </si>
  <si>
    <t xml:space="preserve">Шнур </t>
  </si>
  <si>
    <t>Электроды</t>
  </si>
  <si>
    <t>Спецподшипники по ТУ3706</t>
  </si>
  <si>
    <t>Электрические соединители</t>
  </si>
  <si>
    <t>г.Химки</t>
  </si>
  <si>
    <t>ЗАО "Аэромар"</t>
  </si>
  <si>
    <t>8-495-234-94-75</t>
  </si>
  <si>
    <t>Vcherkashina@aeromar.ru</t>
  </si>
  <si>
    <t>Ананас (кг)</t>
  </si>
  <si>
    <t>Апельсины (кг)</t>
  </si>
  <si>
    <t>55.52</t>
  </si>
  <si>
    <t>Батончик мюсл с ананас бан лим кокос 37г</t>
  </si>
  <si>
    <t>Батончик мюсли Fresh Box 37г в ассортим</t>
  </si>
  <si>
    <t>Батончик мюсли гранола в ассорт. 37гр</t>
  </si>
  <si>
    <t>Батончик мюсли гранола в ассорт. 40гр</t>
  </si>
  <si>
    <t>Бедро куриное  с/м  (Ярославль)</t>
  </si>
  <si>
    <t>Блины с абрикосом</t>
  </si>
  <si>
    <t>Блины с лимоном</t>
  </si>
  <si>
    <t>Блины с яблоком и корицей ШТ</t>
  </si>
  <si>
    <t>Брусочки из мяса цыпленка варен/морож</t>
  </si>
  <si>
    <t>Булка 8 злаков 30 гр</t>
  </si>
  <si>
    <t>Булка Ароматная 30 гр</t>
  </si>
  <si>
    <t>Булка брецель 35гр</t>
  </si>
  <si>
    <t>Булка Люкс 30 гр овальная инд/упак</t>
  </si>
  <si>
    <t>Булка Чиабатта темная 60гр резан/вдоль</t>
  </si>
  <si>
    <t>Вино Гриво Вольпе Пазини.итал.белое сух.</t>
  </si>
  <si>
    <t>Вино Контрада ди Сан Феличе кр.сух. 0,75</t>
  </si>
  <si>
    <t>Вино Ла Вендимиа Красн.сух. 0,75</t>
  </si>
  <si>
    <t>Вино Мерло Венето ИГТ Рокка кр.итал.0,75</t>
  </si>
  <si>
    <t>Вино соаве ДОК вилла альберт бел.ит.0,75</t>
  </si>
  <si>
    <t>Вино Шато ле розье бел.франц. 0,75л</t>
  </si>
  <si>
    <t>Виноград (кг)</t>
  </si>
  <si>
    <t>Виски Чивас Регайл 120/50мл</t>
  </si>
  <si>
    <t>Виски Чивас Ригал 0,375л    ШТ</t>
  </si>
  <si>
    <t>Вода бон аква б/газа 1 лит ШТ</t>
  </si>
  <si>
    <t>Вода Вальсер б/газа 0,5л</t>
  </si>
  <si>
    <t>Вода Вальсер с газом 0,5л</t>
  </si>
  <si>
    <t>Вода Кока-кола 0.33л</t>
  </si>
  <si>
    <t>Вода Спрайт 0,33л</t>
  </si>
  <si>
    <t>Водка Русский Стандарт 0,5л</t>
  </si>
  <si>
    <t>Вырезка говяжья Парагвай (для Дельты)</t>
  </si>
  <si>
    <t>Говядина блек фораст /кг</t>
  </si>
  <si>
    <t>Говядина Бресола</t>
  </si>
  <si>
    <t>Говядина в/к куском/кг</t>
  </si>
  <si>
    <t>Говядина вырезка с/м Мираторг</t>
  </si>
  <si>
    <t>Говядина сочная кубиком/ КГ</t>
  </si>
  <si>
    <t>Голень утиная(кг)</t>
  </si>
  <si>
    <t>Гравалакс с укропом сл/соль(семга)</t>
  </si>
  <si>
    <t>Грейпфруты (кг)</t>
  </si>
  <si>
    <t>Грибы белые рез. жар. Dega 800гр/шт</t>
  </si>
  <si>
    <t>Грибы сушеные Шитаки 250г</t>
  </si>
  <si>
    <t>Грудка курин. порц. 120гр.</t>
  </si>
  <si>
    <t>Грудка куриная пикан.с паприкой зам./ КГ</t>
  </si>
  <si>
    <t>Грудки куриные обжаренные замор./кг</t>
  </si>
  <si>
    <t>Джем клубничный Bonne Maman 30гр/шт</t>
  </si>
  <si>
    <t>Драже шоколад. из темн.шоколада 0,8кг/шт</t>
  </si>
  <si>
    <t>Завитки шоладные клубничные 1кг/пак</t>
  </si>
  <si>
    <t>Икра красная 140гр/шт</t>
  </si>
  <si>
    <t>Индейка в/к грудка</t>
  </si>
  <si>
    <t>Индейка Пастрами в душистом перце</t>
  </si>
  <si>
    <t>Йогурт натур Молочный стиль 125гр</t>
  </si>
  <si>
    <t>Йогурт Эрман/ВсегдаСВами/натур.62,5гр/шт</t>
  </si>
  <si>
    <t>Какао порошок порц. 6упк/кор 50шт/упк</t>
  </si>
  <si>
    <t>Картофель б/з жар/грил кружочками Patata</t>
  </si>
  <si>
    <t>Кета с/с ломтиком</t>
  </si>
  <si>
    <t>Киви (кг)</t>
  </si>
  <si>
    <t>Кижуч с/с нарезка</t>
  </si>
  <si>
    <t>Коньяк Хайн Vsop 350гр</t>
  </si>
  <si>
    <t>Коньяк Хайн Vsop 50гр</t>
  </si>
  <si>
    <t>Кофе в пакетах 1/100ШТ-70ГР КОР</t>
  </si>
  <si>
    <t>Кошерный горячий завтрак ВХ</t>
  </si>
  <si>
    <t>Кошерный горячий обед BX</t>
  </si>
  <si>
    <t>Кошерный рацион Чай</t>
  </si>
  <si>
    <t>Крабовое мясо в/м</t>
  </si>
  <si>
    <t>Креветки в/м очищ. 21/25</t>
  </si>
  <si>
    <t>Кролик филе с/м</t>
  </si>
  <si>
    <t>Крупа гречневая/кг</t>
  </si>
  <si>
    <t>Лазанья Вегетарианская заморож. 1кг</t>
  </si>
  <si>
    <t>Лапша яичная 400гр/шт</t>
  </si>
  <si>
    <t>Ликер Бейлиз рубл. 0,5 л</t>
  </si>
  <si>
    <t>Лимоны (кг)</t>
  </si>
  <si>
    <t>Лосось маринов. с медом и горчицей</t>
  </si>
  <si>
    <t>Лосось с/с в свекольном маринаде</t>
  </si>
  <si>
    <t>Лосось филе б/к с/м (КГ)</t>
  </si>
  <si>
    <t>Лосось х/к (нарезка)</t>
  </si>
  <si>
    <t>Масло оливковое 1/5л</t>
  </si>
  <si>
    <t>Масло Оливковое порц. 400шт/10гр(рубл.)</t>
  </si>
  <si>
    <t>Масло растительное 5л</t>
  </si>
  <si>
    <t>Масло сливочное весовое</t>
  </si>
  <si>
    <t>Масло сливочное МILA 10гр 1/400шт.</t>
  </si>
  <si>
    <t>Масло сливочное Санкор 82% 10гр</t>
  </si>
  <si>
    <t>Меланж /кг</t>
  </si>
  <si>
    <t>Моллюски гребешки 10/20</t>
  </si>
  <si>
    <t>Молоко  1л 2,5% жирн.</t>
  </si>
  <si>
    <t>Молоко Вкусняево 3,2 %  1Л</t>
  </si>
  <si>
    <t>Молоко пастериз. 3.2% 0.950л/шт</t>
  </si>
  <si>
    <t>Морковь (кг)</t>
  </si>
  <si>
    <t>Морковь Жульен консерв. 1/4кг</t>
  </si>
  <si>
    <t>Мороженое Пломбир 500гр</t>
  </si>
  <si>
    <t>Мостарда из инжира 460гр</t>
  </si>
  <si>
    <t>Мюсли батончик лен,грейп. ананас 37гр/шт</t>
  </si>
  <si>
    <t>Мюсли батончик лен,зернзлак,ябл, 37гр/шт</t>
  </si>
  <si>
    <t>Мюсли батончик лен,лимон,женьш. 37гр/шт</t>
  </si>
  <si>
    <t>Наполнитель фруктовый Яблоко 6кг</t>
  </si>
  <si>
    <t>Огурцы кг</t>
  </si>
  <si>
    <t>Огурцы маринов. (резан.) 9кг</t>
  </si>
  <si>
    <t>Орехи грецкие вес КГ</t>
  </si>
  <si>
    <t>Осьминоги с/м КГ</t>
  </si>
  <si>
    <t>Палтус филе Россия с/м КГ</t>
  </si>
  <si>
    <t>Перец крас б/з жар/грил н/пол Pimiento</t>
  </si>
  <si>
    <t>Перец красный (кг)</t>
  </si>
  <si>
    <t>Петрушка листовая кг</t>
  </si>
  <si>
    <t>Печенье Мэйхуа сах шт</t>
  </si>
  <si>
    <t>Пиво Балтика №7 0,33</t>
  </si>
  <si>
    <t>Пирожок мини с куриц. 25гр готов.</t>
  </si>
  <si>
    <t>Помидоры вяленные в масле 1600гр</t>
  </si>
  <si>
    <t>Помидоры резан.кубиком в том.соке 2550гр</t>
  </si>
  <si>
    <t>Помидоры Черри (кг)</t>
  </si>
  <si>
    <t>Посыпка Жемчуг клубнич с хруст слоем</t>
  </si>
  <si>
    <t>Пряник Зеленоградский 40гр инд/упак</t>
  </si>
  <si>
    <t>Рис длиннозерный пропаренный/кг</t>
  </si>
  <si>
    <t>Ростбиф Рестоль</t>
  </si>
  <si>
    <t>Рулет из курицы деликатесный в/к</t>
  </si>
  <si>
    <t>С/М Брокколи (кг)</t>
  </si>
  <si>
    <t>С/М Горошек (кг)</t>
  </si>
  <si>
    <t>С/М Спаржа  КГ</t>
  </si>
  <si>
    <t>С/М Фасоль резанная КГ</t>
  </si>
  <si>
    <t>Салат Айсберг (кг)</t>
  </si>
  <si>
    <t>Салат лист Романо КГ</t>
  </si>
  <si>
    <t>Салат Лоло-росса кг</t>
  </si>
  <si>
    <t>Сахар/кг</t>
  </si>
  <si>
    <t>Свекла вареная рез.кубик 1см 1,5кг/шт</t>
  </si>
  <si>
    <t>Сибасс чилийский филе с/м б/ш КГ</t>
  </si>
  <si>
    <t>Сливки д/взбив. Белый Город 33% 1л/шт</t>
  </si>
  <si>
    <t>Сливки Домик в деревне 1/200гр.</t>
  </si>
  <si>
    <t>Смесь из кешью и миндаля 1/10кг</t>
  </si>
  <si>
    <t>Сок апельсиновый "Rich" 1л/шт</t>
  </si>
  <si>
    <t>Сок томатный "Rich" 1л/шт</t>
  </si>
  <si>
    <t>Сок яблочный "Rich" 0,2л/шт</t>
  </si>
  <si>
    <t>Сок яблочный "Rich" 1л/шт</t>
  </si>
  <si>
    <t>Соус Барбекью 2510гр/шт</t>
  </si>
  <si>
    <t>Соус Деми Глас 1,5кг ПАК</t>
  </si>
  <si>
    <t>Соус с Чили 0,85л/шт (Магги)</t>
  </si>
  <si>
    <t>Сыр Гауда КГ</t>
  </si>
  <si>
    <t>Сыр гранд /кг</t>
  </si>
  <si>
    <t>Сыр Грано Падано-Пармезан</t>
  </si>
  <si>
    <t>Сыр креметте творожный 62%</t>
  </si>
  <si>
    <t>Сыр Президент порц. 17,5гр</t>
  </si>
  <si>
    <t>Сыр Российский/кг</t>
  </si>
  <si>
    <t>Сыр Швейцар.Альпы в травах /кг</t>
  </si>
  <si>
    <t>Сыр Эдамер (кг)</t>
  </si>
  <si>
    <t>Сэндвич (чиабатта) кукур.60гр (замор)</t>
  </si>
  <si>
    <t>Тилапия филе с/м весовая</t>
  </si>
  <si>
    <t>Треска лойнс спинки мелкие с/м</t>
  </si>
  <si>
    <t>Треска с/м порцион. КГ</t>
  </si>
  <si>
    <t>Тунец филе в с/с 1,7кг</t>
  </si>
  <si>
    <t>Утка жареная 1/2 часть /КГ</t>
  </si>
  <si>
    <t>Филе Муксуна х/к</t>
  </si>
  <si>
    <t>Фуа-гра утиная 1кг/шт</t>
  </si>
  <si>
    <t>Хлеб д/сендвичей пшен. Нива 470гр/шт</t>
  </si>
  <si>
    <t>Хлеб украинский резаный</t>
  </si>
  <si>
    <t>Чай Classic Breakfast Гринфилд 1шт=25пак</t>
  </si>
  <si>
    <t>Чай Киоко 1шт=25гр</t>
  </si>
  <si>
    <t>Шампанское Брют Даржан Шардоне 0,75л</t>
  </si>
  <si>
    <t>Шампанское Лансон Блэк Лэйбл Брют  0,75</t>
  </si>
  <si>
    <t>Шампиньоны резаные с/м 1/10кг</t>
  </si>
  <si>
    <t>Шницель курин.рубленый с/м 80гр</t>
  </si>
  <si>
    <t>Шоколад коллекц. Аэрофлот 1000шт/кор</t>
  </si>
  <si>
    <t>Ягненок корейка/кг</t>
  </si>
  <si>
    <t>Ягненок нога б/к</t>
  </si>
  <si>
    <t>Ягнятина голяшка н/к с/м</t>
  </si>
  <si>
    <t>Яйца вареные в маринаде 1ведро/150шт</t>
  </si>
  <si>
    <t>Бумага туалетная в рулонах</t>
  </si>
  <si>
    <t>Вкладыш атлас полипроп. шт.   АФЛ</t>
  </si>
  <si>
    <t>Инструкции А4 с ламинир. Б-777-300</t>
  </si>
  <si>
    <t>Инструкция А-330-300  ПО БЕЗ. ПОЛЕТОВ</t>
  </si>
  <si>
    <t>Касалетка алюм. LSG  АФЛ</t>
  </si>
  <si>
    <t>Касалетка фольговая 1к*1000шт б/лог ШТ.</t>
  </si>
  <si>
    <t>Контейнер "АТЛАС"   АФЛ</t>
  </si>
  <si>
    <t>Контейнер пласт.д/сэндв.треуг.б/лог АФЛ</t>
  </si>
  <si>
    <t>Контейнер фольгов круглый ССР50 61/26АФЛ</t>
  </si>
  <si>
    <t>Крышка ал. д/касалет LSG АФЛ</t>
  </si>
  <si>
    <t>Крышка д/тарелки  LSG   АФЛ</t>
  </si>
  <si>
    <t>Ланч-бокс д/дет.питания АФЛ (картон)</t>
  </si>
  <si>
    <t>М-713 Моющее средство Д/П.М.МАШИН 20л/кор</t>
  </si>
  <si>
    <t>М721-Кислотный ополаскиватель 1/20   СНТ</t>
  </si>
  <si>
    <t>Набор стол. прибор 8-1АФЛ</t>
  </si>
  <si>
    <t>Пакет полиэтиленовый 1000х1200 100мкм</t>
  </si>
  <si>
    <t>Пакет полиэтиленовый 1000х700 100мкм</t>
  </si>
  <si>
    <t>Пенка для рук ПКЭСО</t>
  </si>
  <si>
    <t>Перчатки анатомические</t>
  </si>
  <si>
    <t>Перчатки латексные - 100шт  АФЛ (упак)</t>
  </si>
  <si>
    <t>Плед для эконом класса</t>
  </si>
  <si>
    <t>Пленка 18рублев.рулон 450мм х 900м</t>
  </si>
  <si>
    <t>Пломба   АФЛ</t>
  </si>
  <si>
    <t>Пломбы АЭРОМАР ШТ.    СНТ</t>
  </si>
  <si>
    <t>Подушка эконом класса 27х35</t>
  </si>
  <si>
    <t>Полотенце в рулоне 1упак-6шт         ШТ.</t>
  </si>
  <si>
    <t>Полотенце д/рук в пачк. быстрорас.100шт</t>
  </si>
  <si>
    <t>Простыня одноразовая Сикетс</t>
  </si>
  <si>
    <t>Салфетка бум.оранж-70штАФЛ</t>
  </si>
  <si>
    <t>Салфетка протирочная-100шт/упк, АФЛ</t>
  </si>
  <si>
    <t>Салфетка типа Клинекс (100 шт)</t>
  </si>
  <si>
    <t>Салфетка торм 1/1   АФЛ</t>
  </si>
  <si>
    <t>Салфетки АССИБОРИ 1/12шт    УПК</t>
  </si>
  <si>
    <t>Салфетки освеж. в инд.упаковке(без рекл)</t>
  </si>
  <si>
    <t>Салфетки синие 400л./рулон   СНТ</t>
  </si>
  <si>
    <t>Снек-бокс мини корпус АФЛ ШТ.</t>
  </si>
  <si>
    <t>Столовый набор 5/1 с лого АФЛ</t>
  </si>
  <si>
    <t>Тарелка "LSG"   АФЛ</t>
  </si>
  <si>
    <t>Городской округ Черноголовка</t>
  </si>
  <si>
    <t>ЗАО "РТСофт"</t>
  </si>
  <si>
    <t>Производство электрораспределительной аппаратуры</t>
  </si>
  <si>
    <t>31.20.1</t>
  </si>
  <si>
    <t>142432, Московская область, Ногинский район, г. Черноголовка, Северный проезд, д. 1</t>
  </si>
  <si>
    <t>г. Москва, ул. Никитинская, д. 3</t>
  </si>
  <si>
    <t>Синенко Ольга Викторовна</t>
  </si>
  <si>
    <t>+7 (495) 967-15-05</t>
  </si>
  <si>
    <t xml:space="preserve">rtsoft@rtsoft.ru </t>
  </si>
  <si>
    <t xml:space="preserve">1. 6GK6023-0AS26-6BD0-Z // A03+B03+C01+D01 // Управляемый коммутатор RUGGEDCOM RSG2300 для особых условий эксплуатации  </t>
  </si>
  <si>
    <t>2. TA1-PCI-32RT // PCI плата многоадресного ОУ для резервированного мультиплексного канала по ГОСТ Р 52070-2003 (MIL-STD-1553B)</t>
  </si>
  <si>
    <t xml:space="preserve">3. Интегрированная система Custom CPCI 7U 19" (на базе 784-08350c2, без бекплейна, 500W PSU, сзади закр </t>
  </si>
  <si>
    <t xml:space="preserve">4. Материнская плата KTC5520/EATX без микропоцессора Dual Intel XEON, 2 GB LAN, onboard BMC </t>
  </si>
  <si>
    <t xml:space="preserve">6. Платформа CPCI 7U 84HP 400mm; 1x Powerboard 019-748; 2-slot 6U cpci backplane, sys-slot left; 5x Powerboard 020-929; 2x500W 6U PSU 220VAC </t>
  </si>
  <si>
    <t>7. Системная платформа AdvancedTCA 5U (2x Shelf-менеджера, резервированное охлаждение)</t>
  </si>
  <si>
    <t>ООО "ВДК-Таврида Электрик"</t>
  </si>
  <si>
    <t xml:space="preserve">Производство электровакуумных приборов
 </t>
  </si>
  <si>
    <t>32.10.4</t>
  </si>
  <si>
    <t>142432, Московская область, Ногинский р-н, г. Черноголовка, 
Академика Семёнова пр-кт, д. 9</t>
  </si>
  <si>
    <t>Малаховский Сергей Иванович</t>
  </si>
  <si>
    <t>(495) 232-15-19</t>
  </si>
  <si>
    <t>tli@vdktel.ru aav@tavrida.ru</t>
  </si>
  <si>
    <t>Детали ФГУП ЭЗАН</t>
  </si>
  <si>
    <t>Детали ВиантиКа</t>
  </si>
  <si>
    <t>Заготовки</t>
  </si>
  <si>
    <t>Детали Эталон</t>
  </si>
  <si>
    <t>Пруток медный</t>
  </si>
  <si>
    <t>Припой</t>
  </si>
  <si>
    <t>Лента нержавеющая</t>
  </si>
  <si>
    <t>Керамические изоляторы</t>
  </si>
  <si>
    <t>Лента из железоникелевого сплава</t>
  </si>
  <si>
    <t>НИР</t>
  </si>
  <si>
    <t>Гальваническая очистка</t>
  </si>
  <si>
    <t>городской округ Электрогорск Московской области</t>
  </si>
  <si>
    <t>ЗАО "ЭКОлаб"</t>
  </si>
  <si>
    <t>Производство основной фармацевтической продукции</t>
  </si>
  <si>
    <t>24.41</t>
  </si>
  <si>
    <t>Московкая область,  г. Электрогорск ул. Буденного д.1</t>
  </si>
  <si>
    <t>Генеральный директор - Борисов Вячеслав Юрьевич</t>
  </si>
  <si>
    <t>8-49643-3-13-46</t>
  </si>
  <si>
    <t>ekolab-sekretar@mail.ru</t>
  </si>
  <si>
    <t>Планшет разборный высокосорбционный Германия</t>
  </si>
  <si>
    <t>8-49643-3-13-47</t>
  </si>
  <si>
    <t>Спирт  ректификат</t>
  </si>
  <si>
    <t>8-49643-3-13-48</t>
  </si>
  <si>
    <t>Планшеты "Нунк" "Медисорп" разборные Германия</t>
  </si>
  <si>
    <t>ООО ПЗП "ЭЛИКА"</t>
  </si>
  <si>
    <t>Московская обл. г.Электрогорск, пр-д Мечникова, д.2</t>
  </si>
  <si>
    <t>Генеральный директор - Мамедов Гейис Махмуд Оглы</t>
  </si>
  <si>
    <t>8 (495) 987-10-12</t>
  </si>
  <si>
    <t xml:space="preserve">1459902@mail.ru </t>
  </si>
  <si>
    <t>Мясо говядина</t>
  </si>
  <si>
    <t>Мука пшеничная в/с</t>
  </si>
  <si>
    <t>Куринный фарш</t>
  </si>
  <si>
    <t>Филе кур (грудки куриные )</t>
  </si>
  <si>
    <t>Лук репчатый очищенный</t>
  </si>
  <si>
    <t>Творог</t>
  </si>
  <si>
    <t>Яичный порошок</t>
  </si>
  <si>
    <t>Перец св. мор. Очищенный</t>
  </si>
  <si>
    <t>филиал ЗАО "Брынцалов-А"</t>
  </si>
  <si>
    <t xml:space="preserve">фармацевтическая,медицинская  продукция </t>
  </si>
  <si>
    <t>24.42</t>
  </si>
  <si>
    <t>Московская обл. г.Электрогорск, пр-д Мечникова, д.1.</t>
  </si>
  <si>
    <t>Директор филиала - Головач Юрий Васильевич</t>
  </si>
  <si>
    <t>8(49643)31287</t>
  </si>
  <si>
    <t xml:space="preserve">ferane-elg@mail.ru </t>
  </si>
  <si>
    <t>ампулы (производство России)</t>
  </si>
  <si>
    <t>флаконы (производство России)</t>
  </si>
  <si>
    <t>тушки телят (производство России)</t>
  </si>
  <si>
    <t>колпачок (производство России)</t>
  </si>
  <si>
    <t>канистры (производство России)</t>
  </si>
  <si>
    <t>химреактивы (производство России)</t>
  </si>
  <si>
    <t>меласса (производство России)</t>
  </si>
  <si>
    <t>этикетки (производство России)</t>
  </si>
  <si>
    <t>кислоты (производство России)</t>
  </si>
  <si>
    <t>ООО "Парфюм Стиль"</t>
  </si>
  <si>
    <t>парфюмерная продукция</t>
  </si>
  <si>
    <t>24.5</t>
  </si>
  <si>
    <t>Московская область, г. Электрогорск, ул. Буденного, д.5, лит.О</t>
  </si>
  <si>
    <t>Генеральный директор - Хажоян Гагик Суренович</t>
  </si>
  <si>
    <t>8(49643)31349</t>
  </si>
  <si>
    <t>parfum_style@mail.ru</t>
  </si>
  <si>
    <t>спирт этиловый денатурированный "Биохим" марка Б ТУ 9182-002-00479468-2007</t>
  </si>
  <si>
    <t>комплектующие материалы для парфюмерной продукции</t>
  </si>
  <si>
    <t>Электрогорский филиал ООО "Кроношпан"</t>
  </si>
  <si>
    <t>Производство древесно-стружечных плит</t>
  </si>
  <si>
    <t>Московская область, г. Электрогорск, ул. Советская, промзона</t>
  </si>
  <si>
    <t>Антошин Сергей Александрович</t>
  </si>
  <si>
    <t>(495)-970-01-07</t>
  </si>
  <si>
    <t>Elektrogorsk@kronospan.ru</t>
  </si>
  <si>
    <t>Отвердитель КАС</t>
  </si>
  <si>
    <t>Бумага меламинированная</t>
  </si>
  <si>
    <t>Древесина хвойных пород</t>
  </si>
  <si>
    <t>Щепа</t>
  </si>
  <si>
    <t>Горбыль и кромка</t>
  </si>
  <si>
    <t>8-49643-3-13-45</t>
  </si>
  <si>
    <t>Этиловый спирт 95% субстанция</t>
  </si>
  <si>
    <t>г.о. Электросталь</t>
  </si>
  <si>
    <t>ООО "БИЛД ФАСТ ТЕКНОЛОДЖИ"</t>
  </si>
  <si>
    <t>Голованов Валентин Тихонови</t>
  </si>
  <si>
    <t>bildft@bildft.ru</t>
  </si>
  <si>
    <t xml:space="preserve">Цемент М500 Д0, ГОСТ 30515-97, </t>
  </si>
  <si>
    <t>Известь негашеная сорт 2, ГОСТ 9179-77</t>
  </si>
  <si>
    <t xml:space="preserve">Паста алюминиевая, ГОСТ 5494-95, </t>
  </si>
  <si>
    <t xml:space="preserve">Поддон деревянный, ГОСТ 18343–80, </t>
  </si>
  <si>
    <t>Мешок термоусадочный,</t>
  </si>
  <si>
    <t xml:space="preserve">Песок кварцевый, ГОСТ 8736-93, </t>
  </si>
  <si>
    <t>Гипсовый камень, ГОСТ 4013-82</t>
  </si>
  <si>
    <t xml:space="preserve">Шар стальной Ø 40мм, ГОСТ 7524-89, </t>
  </si>
  <si>
    <t>Смола П-460</t>
  </si>
  <si>
    <t>Гофрокартон</t>
  </si>
  <si>
    <t>ЛДСП, ЛМДФ</t>
  </si>
  <si>
    <t>Лакокрасочные материалы</t>
  </si>
  <si>
    <t>ООО "Дубрава"</t>
  </si>
  <si>
    <t>Производство</t>
  </si>
  <si>
    <t>496575-00-13</t>
  </si>
  <si>
    <t>Ткани мебельные</t>
  </si>
  <si>
    <t>Поролон в ассортименте</t>
  </si>
  <si>
    <t>Фанера, ДСП, пиломат-лы</t>
  </si>
  <si>
    <t>Картон, оргалит</t>
  </si>
  <si>
    <t>Пружинные блоки</t>
  </si>
  <si>
    <t>Детали ЛДСП</t>
  </si>
  <si>
    <t>Механизмы мебельные</t>
  </si>
  <si>
    <t>Волоколамский муниципальный район</t>
  </si>
  <si>
    <t>ООО "Лир"</t>
  </si>
  <si>
    <t>Производство частей и принадлежностей для автомобилей и их двигателей</t>
  </si>
  <si>
    <t>Московская обл., г.Волоколамск, ул.Фабричная, 23</t>
  </si>
  <si>
    <t>П.С.Ларионов</t>
  </si>
  <si>
    <t xml:space="preserve"> +7 (49636) 62071</t>
  </si>
  <si>
    <t>Plarionov@lear.com</t>
  </si>
  <si>
    <t>Антенна с контактами из коаксиального кабеля в ассортименте изготовленная по спецификации Форд Мотор Компани</t>
  </si>
  <si>
    <t>Кабель-каналы в ассортименте для электропроводки автомобильной изготовленные по спецификации Форд Мотор Компани</t>
  </si>
  <si>
    <t>Клипсы и прочие крепёжные элементы автомобильные в ассортименте изготовленные по спецификации Форд Мотор Компани</t>
  </si>
  <si>
    <t>Колодки разъёмные автомобильные в ассортименте изготовленные по спецификации Форд Мотор Компани</t>
  </si>
  <si>
    <t>Крышки распределительных коробок автомобильных в ассортименте изготовленные по спецификации Форд Мотор Компани</t>
  </si>
  <si>
    <t>Лента изоляционная автомобильная в ассортименте произведённая по спецификации Форд Мотор Компани</t>
  </si>
  <si>
    <t>Провод медный опрессованный контактами с резиновыми уплотнителями автомобильный в ассортименте изготовленный по спецификации Форд Мотор Компани</t>
  </si>
  <si>
    <t>Распределительные коробки автомобильные в ассортименте изготовленные по спецификации Форд Мотор Компани</t>
  </si>
  <si>
    <t>реле автомобильные в ассортименте изготовленные по спецификации Форд Мотор Компани</t>
  </si>
  <si>
    <t>уплотнители из резины автомобильные в ассортименте изготовленные по спецификации Форд Мотор Компани</t>
  </si>
  <si>
    <t>ООО "РотаК</t>
  </si>
  <si>
    <t>Прочая</t>
  </si>
  <si>
    <t>28.75.27</t>
  </si>
  <si>
    <t>143604,Московская обл.,г.Волоколамск,ул.Энтузиастов,д.27</t>
  </si>
  <si>
    <t>И.В.Ходеев</t>
  </si>
  <si>
    <t>8(49636) 28678</t>
  </si>
  <si>
    <t xml:space="preserve">volokolamsk@rotak.ru </t>
  </si>
  <si>
    <t>Лента алюминиевая</t>
  </si>
  <si>
    <t>Пленка световозвращающаяся</t>
  </si>
  <si>
    <t>АО "Волоколамскхлеб"</t>
  </si>
  <si>
    <t>Производство хлеба и мучных кондитерских изделий недлительного хранения</t>
  </si>
  <si>
    <t>143600 Московская обл., г.Волоколамск, пер.Панефилова, д.14</t>
  </si>
  <si>
    <t>А.В.Миронов</t>
  </si>
  <si>
    <t>8(496 36) 22501</t>
  </si>
  <si>
    <t>volokhleb@mail.ru</t>
  </si>
  <si>
    <t>Мука пшеничная высший сорт</t>
  </si>
  <si>
    <t>Мука пшеничная первый сорт</t>
  </si>
  <si>
    <t>ООО "Кэн-Пак Завод Упаковки"</t>
  </si>
  <si>
    <t>Производство металлической транспортной тары</t>
  </si>
  <si>
    <t>28.72</t>
  </si>
  <si>
    <t>г. Волоколамск, ул. Ямская, 25</t>
  </si>
  <si>
    <t>А.А. Текутьева</t>
  </si>
  <si>
    <t>8(496 36) 44740</t>
  </si>
  <si>
    <t>info@canpack.ru</t>
  </si>
  <si>
    <t>DTI WBLF COOLANT V./ BONDERITE L-FM WBLF</t>
  </si>
  <si>
    <t>GROTAN WS Plus - Value</t>
  </si>
  <si>
    <t>Ridoline 740E VALUE/BONDERITE C-IC 740 E</t>
  </si>
  <si>
    <t>бутил-гликоль  эфир</t>
  </si>
  <si>
    <t>Oil Mobilgear 600 XP 220 / MObilgear 630</t>
  </si>
  <si>
    <t>Краска 49R8690 Белая</t>
  </si>
  <si>
    <t>Оффсетная резина 165 x 275</t>
  </si>
  <si>
    <t>Печатные плиты 180 x 297 Toray WSD95</t>
  </si>
  <si>
    <t>Протяжное кольцо A3-T08 rev. C</t>
  </si>
  <si>
    <t>стрейч-пленка 15 MIC</t>
  </si>
  <si>
    <t>прижимной мат мойки ус.     20.1 m</t>
  </si>
  <si>
    <t>гидроцилиндр ф200/150*2325 020-200150-03</t>
  </si>
  <si>
    <t>24.13</t>
  </si>
  <si>
    <t>ООО "Воскресенскхлеб"</t>
  </si>
  <si>
    <t>140200, Московская обл., г.Воскресенск, ул. Стандартная, 13</t>
  </si>
  <si>
    <t>Дулова Инга Николаевна</t>
  </si>
  <si>
    <t>info@vkhleb.ru</t>
  </si>
  <si>
    <t>ООО "Завод стекловолокна"</t>
  </si>
  <si>
    <t>26.14</t>
  </si>
  <si>
    <t>140224, Московская обл., г. Воскресенск, Промплощадка, 5а</t>
  </si>
  <si>
    <t>Ракитский Сергей Сергеевич</t>
  </si>
  <si>
    <t>15.1</t>
  </si>
  <si>
    <t>ООО "Эй Джи Строймаркет"</t>
  </si>
  <si>
    <t>26.66</t>
  </si>
  <si>
    <t>140207, Воскресенский р., д. Ратмирово, ул. Некрасова, д.1</t>
  </si>
  <si>
    <t>Афанасьев Георгий Павлович</t>
  </si>
  <si>
    <t>zavod@bolars.ru</t>
  </si>
  <si>
    <t>Портландцементсерый ПЦ 400, ПЦ 500</t>
  </si>
  <si>
    <t>песок строительный</t>
  </si>
  <si>
    <t>Мрамор молотый белый КМ, РМ</t>
  </si>
  <si>
    <t>Песок фракционированный</t>
  </si>
  <si>
    <t>Кварц молотый silverbond</t>
  </si>
  <si>
    <t>Портландцемент белый, ПЦ 500</t>
  </si>
  <si>
    <t>Доломитовая крошка</t>
  </si>
  <si>
    <t xml:space="preserve">Мраморная крошка цветная Turmet </t>
  </si>
  <si>
    <t>Гипсовое вяжущее Г-4</t>
  </si>
  <si>
    <t>Гипс формовочный Г-6</t>
  </si>
  <si>
    <t>Редиспергируемые полимерные порошки Виннапас, Репол, Aguapas</t>
  </si>
  <si>
    <t>Пластификатор Wellfix</t>
  </si>
  <si>
    <t xml:space="preserve">Метилцеллюлоза </t>
  </si>
  <si>
    <t>Эфиры целлюлозы Combizell LH</t>
  </si>
  <si>
    <t>Пеногаситель Drew RE 5500</t>
  </si>
  <si>
    <t>Винная кислота</t>
  </si>
  <si>
    <t>Мешки бумажные многослойные с клапаном</t>
  </si>
  <si>
    <t>Вёдра пластиковые 1л-32л</t>
  </si>
  <si>
    <t>Канистры полимерные 1-11л</t>
  </si>
  <si>
    <t>Стретч-худ</t>
  </si>
  <si>
    <t>Водная дисперция Акрилан, Акратам, Новопол</t>
  </si>
  <si>
    <t>Бутадиен стирольный латекс Стуронал 517, Orgal PST, Encor</t>
  </si>
  <si>
    <t>Формиат кальция 98%</t>
  </si>
  <si>
    <t>Дизельное топливо</t>
  </si>
  <si>
    <t>Диокид титана CR-230, CR-828, Lomon R-996</t>
  </si>
  <si>
    <t>Мел</t>
  </si>
  <si>
    <t>Пеногаситель для ЛКМ Contrapen, Dapro</t>
  </si>
  <si>
    <t>Консерванты Actyside</t>
  </si>
  <si>
    <t>Загустители для лкм Акрисол, Натросол</t>
  </si>
  <si>
    <t>Этиленгликоль</t>
  </si>
  <si>
    <t>Дисперсия ПВА 51/15с</t>
  </si>
  <si>
    <t>Пасты колеровочные/ пигменты/ колоранты Volor, Monicolor, TER</t>
  </si>
  <si>
    <t>Мука 2 сорт, кг</t>
  </si>
  <si>
    <t>Мука пшеничная в/с, кг</t>
  </si>
  <si>
    <t>Мука рж.обдирная, кг</t>
  </si>
  <si>
    <t>строительная</t>
  </si>
  <si>
    <t xml:space="preserve">nicoglass_info@vsk.tn.ru </t>
  </si>
  <si>
    <t>кварцевая мука</t>
  </si>
  <si>
    <t>рубленое стекловолокно</t>
  </si>
  <si>
    <t>смола карбомидофармальдегидная</t>
  </si>
  <si>
    <t>гофропрокладка</t>
  </si>
  <si>
    <t>стрейч-плёнка</t>
  </si>
  <si>
    <t>поддоны</t>
  </si>
  <si>
    <t>Зарайский м.р.</t>
  </si>
  <si>
    <t>ООО "Даргез-Зарайск"</t>
  </si>
  <si>
    <t>Производство готовых текстильных предметов, кроме одежды (товары народного потребления (одеяла, подушки, матрацы) на основе продуктов текстильного производства (ткани, ваты и т.д.), производственного полуфабриката из куриного, утиного и гусиного пера, объемного утеплителя).</t>
  </si>
  <si>
    <t>17.40</t>
  </si>
  <si>
    <t>Московская область, г. Зарайск, ул. Московская, д. 22</t>
  </si>
  <si>
    <t>Ушков Игорь Кириллович</t>
  </si>
  <si>
    <t>(49666)2-40-25</t>
  </si>
  <si>
    <t>welcome-zar@dargez.com</t>
  </si>
  <si>
    <t>Ткани, волокно, короба, этикетки, постеры, нитки, пакеты</t>
  </si>
  <si>
    <t>ООО "Зарайский хлебокомбинат"</t>
  </si>
  <si>
    <t>пищевая промышленность</t>
  </si>
  <si>
    <t>Московская область, г.Зарайск, ул.Привокзальная, д.11</t>
  </si>
  <si>
    <t>Сыкалов Андрей Александрович</t>
  </si>
  <si>
    <t>(49666)2-46-32</t>
  </si>
  <si>
    <t>zarhlebkom@mail.ru</t>
  </si>
  <si>
    <t xml:space="preserve">Мука </t>
  </si>
  <si>
    <t>Сахар</t>
  </si>
  <si>
    <t>ООО "Зарайский завод металлоконструкций"</t>
  </si>
  <si>
    <t>Строительство</t>
  </si>
  <si>
    <t>28.01</t>
  </si>
  <si>
    <t>Московская область, г. Зарайск, ул. Красноармейская, д. 36</t>
  </si>
  <si>
    <t>Московская область, г. Зарайск, ул. Красноармейская, д. 37</t>
  </si>
  <si>
    <t>Христофоров Дмитрий Андреевич</t>
  </si>
  <si>
    <t>(49666)2-59-84</t>
  </si>
  <si>
    <t>zzmk@bk.ru</t>
  </si>
  <si>
    <t>Закрытое акционерное общество «МЕТКОМ Групп»</t>
  </si>
  <si>
    <t>Металлургическая промышленность</t>
  </si>
  <si>
    <t>37.10.1</t>
  </si>
  <si>
    <t>121552 г.Москва, ул.Ярцевская, д.34,корп.1,офис 12</t>
  </si>
  <si>
    <t>140600,Московская область, г.Зарайск, ул. Московская, №2</t>
  </si>
  <si>
    <t>Деев Роман Павлович (ген.директор), Поляков Николай Александрович (исполнительный директор)</t>
  </si>
  <si>
    <t>(49666)2-54-99</t>
  </si>
  <si>
    <t>Zaraysk@metkom.ru</t>
  </si>
  <si>
    <t>Кислород жидкий</t>
  </si>
  <si>
    <t>Кокс электродный</t>
  </si>
  <si>
    <t>Стружка чугунная 24А</t>
  </si>
  <si>
    <t>Сода кальцинированная м.А</t>
  </si>
  <si>
    <t>Сода кальцинированная м.Б</t>
  </si>
  <si>
    <t>Сода мА</t>
  </si>
  <si>
    <t>Лом АКБ</t>
  </si>
  <si>
    <t>Отходы АКБ</t>
  </si>
  <si>
    <t>Истринский муниципальный район</t>
  </si>
  <si>
    <t>ЗАО «РЕНТГЕНПРОМ»</t>
  </si>
  <si>
    <t>Медицинская промышленность</t>
  </si>
  <si>
    <t>143502, Московская область, Истринский р-н, г. Истра, ул. Панфилова, д. 51, корпус «А»</t>
  </si>
  <si>
    <t>Гуржиев Алексей Николаевич</t>
  </si>
  <si>
    <t>(495) 742-40-90</t>
  </si>
  <si>
    <t>office@roentgenprom.ru</t>
  </si>
  <si>
    <t>Излучатель рентгеновский (Toshiba, Япония)</t>
  </si>
  <si>
    <t>Фотодиод (Япония)</t>
  </si>
  <si>
    <t>ОАО "Истра-хлебопродукт"</t>
  </si>
  <si>
    <t>Переработка сельскохозяйственного сырья</t>
  </si>
  <si>
    <t>15.71.1; 15.61.3</t>
  </si>
  <si>
    <t>143517, Московская область, Истринский р-н, ст. Холщевики, тер. ОАО "Истра-хлебопродукт", стр. 1</t>
  </si>
  <si>
    <t>Окселенко Вадим Владимирович</t>
  </si>
  <si>
    <t>(495) 994-55-62</t>
  </si>
  <si>
    <t>istrahleb1@mail.ru</t>
  </si>
  <si>
    <t>Ячмень</t>
  </si>
  <si>
    <t>15.71.1; 15.61.4</t>
  </si>
  <si>
    <t>(495) 994-55-63</t>
  </si>
  <si>
    <t>Зерносмесь</t>
  </si>
  <si>
    <t>15.71.1; 15.61.5</t>
  </si>
  <si>
    <t>(495) 994-55-64</t>
  </si>
  <si>
    <t>Пшеница 5 класс</t>
  </si>
  <si>
    <t>15.71.1; 15.61.6</t>
  </si>
  <si>
    <t>(495) 994-55-65</t>
  </si>
  <si>
    <t>Овес</t>
  </si>
  <si>
    <t>15.71.1; 15.61.7</t>
  </si>
  <si>
    <t>(495) 994-55-66</t>
  </si>
  <si>
    <t>Кукуруза</t>
  </si>
  <si>
    <t>15.71.1; 15.61.8</t>
  </si>
  <si>
    <t>(495) 994-55-67</t>
  </si>
  <si>
    <t>Солодовые ростки</t>
  </si>
  <si>
    <t>15.71.1; 15.61.9</t>
  </si>
  <si>
    <t>(495) 994-55-68</t>
  </si>
  <si>
    <t>Масло растительное</t>
  </si>
  <si>
    <t>15.71.1; 15.61.10</t>
  </si>
  <si>
    <t>(495) 994-55-69</t>
  </si>
  <si>
    <t>Шрот подсолнечный</t>
  </si>
  <si>
    <t>15.71.1; 15.61.11</t>
  </si>
  <si>
    <t>(495) 994-55-70</t>
  </si>
  <si>
    <t>Шрот соевый</t>
  </si>
  <si>
    <t>15.71.1; 15.61.12</t>
  </si>
  <si>
    <t>(495) 994-55-71</t>
  </si>
  <si>
    <t>Жмых рапсовый</t>
  </si>
  <si>
    <t>15.71.1; 15.61.13</t>
  </si>
  <si>
    <t>(495) 994-55-72</t>
  </si>
  <si>
    <t>Мука мясная</t>
  </si>
  <si>
    <t>15.71.1; 15.61.14</t>
  </si>
  <si>
    <t>(495) 994-55-73</t>
  </si>
  <si>
    <t>Мука рыбная</t>
  </si>
  <si>
    <t>15.71.1; 15.61.15</t>
  </si>
  <si>
    <t>(495) 994-55-74</t>
  </si>
  <si>
    <t>Белковая кормосмесь</t>
  </si>
  <si>
    <t>15.71.1; 15.61.16</t>
  </si>
  <si>
    <t>(495) 994-55-75</t>
  </si>
  <si>
    <t xml:space="preserve">Треонин </t>
  </si>
  <si>
    <t>15.71.1; 15.61.17</t>
  </si>
  <si>
    <t>(495) 994-55-76</t>
  </si>
  <si>
    <t>Лизин</t>
  </si>
  <si>
    <t>15.71.1; 15.61.18</t>
  </si>
  <si>
    <t>(495) 994-55-77</t>
  </si>
  <si>
    <t>Метионин</t>
  </si>
  <si>
    <t>15.71.1; 15.61.19</t>
  </si>
  <si>
    <t>(495) 994-55-78</t>
  </si>
  <si>
    <t>Монофосфат</t>
  </si>
  <si>
    <t>15.71.1; 15.61.20</t>
  </si>
  <si>
    <t>(495) 994-55-79</t>
  </si>
  <si>
    <t>Пшеница 3,4 класс</t>
  </si>
  <si>
    <t>15.71.1; 15.61.21</t>
  </si>
  <si>
    <t>(495) 994-55-80</t>
  </si>
  <si>
    <t>Мешки полипропиленовые</t>
  </si>
  <si>
    <t>ООО"ЮМТ-Индастри"</t>
  </si>
  <si>
    <t>Химическая прмышленность</t>
  </si>
  <si>
    <t>25.2</t>
  </si>
  <si>
    <t>143530, Московская область, Истринский р-он,  г. Дедовск, ул. Гагарина, д. 18А</t>
  </si>
  <si>
    <t xml:space="preserve">Роенко Оксана  Викторовна </t>
  </si>
  <si>
    <t>(495) 992-38-12</t>
  </si>
  <si>
    <t>postmaster@umt-i.ru</t>
  </si>
  <si>
    <t xml:space="preserve">ОАО "Истринская
 теплосеть"
</t>
  </si>
  <si>
    <t xml:space="preserve">Теплоснабжение
</t>
  </si>
  <si>
    <t xml:space="preserve">40.30.2
</t>
  </si>
  <si>
    <t xml:space="preserve">143500, Московская область,
Истринский район, 
г. Истра, ул. Южный
проезд, д. 1
</t>
  </si>
  <si>
    <t xml:space="preserve">Копырин 
Владимир
 Николаевич
</t>
  </si>
  <si>
    <t xml:space="preserve">
8 (495) 994-56-13
</t>
  </si>
  <si>
    <t xml:space="preserve">
istrateplo@yandex.ru
</t>
  </si>
  <si>
    <t xml:space="preserve">Вода на собственные нужды
 котельных и наполнение
 системы
</t>
  </si>
  <si>
    <t xml:space="preserve">1 395 309,16
</t>
  </si>
  <si>
    <t xml:space="preserve">Отвод сточных вод
</t>
  </si>
  <si>
    <t xml:space="preserve">1 422 375,00
</t>
  </si>
  <si>
    <t xml:space="preserve">Поставка газа
</t>
  </si>
  <si>
    <t xml:space="preserve">41 883 428,33
</t>
  </si>
  <si>
    <t xml:space="preserve">Транспортировка газа
</t>
  </si>
  <si>
    <t xml:space="preserve">6 971 680,00
</t>
  </si>
  <si>
    <t xml:space="preserve">Электроэнергия
</t>
  </si>
  <si>
    <t xml:space="preserve">9 270 010,00
</t>
  </si>
  <si>
    <t xml:space="preserve">Тепловая энергия
</t>
  </si>
  <si>
    <t xml:space="preserve">3 622 254,17
</t>
  </si>
  <si>
    <t xml:space="preserve">Дизельное топливо
</t>
  </si>
  <si>
    <t xml:space="preserve">1 199 208,33
</t>
  </si>
  <si>
    <t>Каширский муниципальный район</t>
  </si>
  <si>
    <t>ООО "КВРЗ "Новотранс"</t>
  </si>
  <si>
    <t>ЖД транспорт</t>
  </si>
  <si>
    <t>35.20.9</t>
  </si>
  <si>
    <t>142921, Московская область, г. Ожерелье, ул. Новослободская 46а</t>
  </si>
  <si>
    <t>Ширинский Алим Мамбетович</t>
  </si>
  <si>
    <t>8-495-526-67-90</t>
  </si>
  <si>
    <t>referent@kvrz-novotrans.ru</t>
  </si>
  <si>
    <t>Клин фрикционный М1698.00.003</t>
  </si>
  <si>
    <t>Колодка тормозная 25610-Н ТИИР-300</t>
  </si>
  <si>
    <t>ООО "КМПЗ"</t>
  </si>
  <si>
    <t>Моск.обл.Каширский р-н д.Базарово р-н д.Базарово</t>
  </si>
  <si>
    <t>С.В.Панова</t>
  </si>
  <si>
    <t>8(49669)36-393</t>
  </si>
  <si>
    <t>zakaz@mpzk,ru</t>
  </si>
  <si>
    <t>Мясо птицы</t>
  </si>
  <si>
    <t>специи для мясопереработки</t>
  </si>
  <si>
    <t>ООО "ТехИнвестСтрой"</t>
  </si>
  <si>
    <t>Металлургия</t>
  </si>
  <si>
    <t>198097,г.Санкт-Петербург,пр-т Стачек,д.47,литера А,помещение 22Н</t>
  </si>
  <si>
    <t>142927, Московская область, г. Кашира, ул. Центролит, д. 11</t>
  </si>
  <si>
    <t>Тетюшин Дмитрий Викторович</t>
  </si>
  <si>
    <t xml:space="preserve"> 05-04-32</t>
  </si>
  <si>
    <t>info@tis-steel.ru</t>
  </si>
  <si>
    <t>Пиломатериал, поддоны</t>
  </si>
  <si>
    <t>142927, Московская область, г. Кашира, ул. Центролит, д. 12</t>
  </si>
  <si>
    <t>142927, Московская область, г. Кашира, ул. Центролит, д. 13</t>
  </si>
  <si>
    <t>142927, Московская область, г. Кашира, ул. Центролит, д. 14</t>
  </si>
  <si>
    <t>лента стальная</t>
  </si>
  <si>
    <t>142927, Московская область, г. Кашира, ул. Центролит, д. 15</t>
  </si>
  <si>
    <t>бумага ингибированная упаковочная</t>
  </si>
  <si>
    <t>142927, Московская область, г. Кашира, ул. Центролит, д. 16</t>
  </si>
  <si>
    <t>пассивирующий состав</t>
  </si>
  <si>
    <t>ООО "Конгломерат"</t>
  </si>
  <si>
    <t>Производство бетона и бетонных изделий</t>
  </si>
  <si>
    <t>Московская область, Каширский р-он, пос.Богатищево,ул. Промышленная,д.1</t>
  </si>
  <si>
    <t>Московская область, Каширский р-он, пос.Богатищево,ул.Промышленная,д.1</t>
  </si>
  <si>
    <t>Мелещенко Дмитрий Евгеньевич</t>
  </si>
  <si>
    <t>(499) 272-65-53</t>
  </si>
  <si>
    <t>Пигменты Байферрокс</t>
  </si>
  <si>
    <t>ООО"СБС"</t>
  </si>
  <si>
    <t>Производство из бетона</t>
  </si>
  <si>
    <t>г.Кашира,строительная 14</t>
  </si>
  <si>
    <t>г.Кашира,строительная14</t>
  </si>
  <si>
    <t>А.В.Сухов</t>
  </si>
  <si>
    <t>SBS-AV@yandex.ru</t>
  </si>
  <si>
    <t>Щебень гранитный,гравийный</t>
  </si>
  <si>
    <t>Цемент</t>
  </si>
  <si>
    <t>ООО "Каширахлеб"</t>
  </si>
  <si>
    <t>г.Кашира, ул.Новая, д8</t>
  </si>
  <si>
    <t>г.Кашира,ул.Новая д.8 Буланова В.Д.</t>
  </si>
  <si>
    <t>Буланова В.Д.</t>
  </si>
  <si>
    <t>49669 3-19-54</t>
  </si>
  <si>
    <t>kashxb@yandex.</t>
  </si>
  <si>
    <t>Мука высший сорт</t>
  </si>
  <si>
    <t>Мука первый сорт</t>
  </si>
  <si>
    <t>Мука ржано-обдирная</t>
  </si>
  <si>
    <t>ООО"Каргил"</t>
  </si>
  <si>
    <t>Крахмал</t>
  </si>
  <si>
    <t>Тулская обл.г.Ефремов ул.Молодежная,10</t>
  </si>
  <si>
    <t>Кляйн.О</t>
  </si>
  <si>
    <t>(48741)98298</t>
  </si>
  <si>
    <t>efremov@cargill.com</t>
  </si>
  <si>
    <t>ООО"Эколес"</t>
  </si>
  <si>
    <t>Поддоны</t>
  </si>
  <si>
    <t>Ступинский р-н г.Ступино ул.Чайковского</t>
  </si>
  <si>
    <t>Ступинский р-н г.Ступино ул.Чайковского 5А</t>
  </si>
  <si>
    <t>Гвызин И.В.</t>
  </si>
  <si>
    <t>(985)4534655</t>
  </si>
  <si>
    <t>9262805246@mail.ru</t>
  </si>
  <si>
    <t>ООО"Трейдер"</t>
  </si>
  <si>
    <t xml:space="preserve"> Топливо</t>
  </si>
  <si>
    <t>Москва, ул.Кантемировская д.58</t>
  </si>
  <si>
    <t>Иванкин В.В.</t>
  </si>
  <si>
    <t>(495)3254749</t>
  </si>
  <si>
    <t>2-100@mail.ru</t>
  </si>
  <si>
    <t>ООО"Зигверк"</t>
  </si>
  <si>
    <t>Краска</t>
  </si>
  <si>
    <t>Санкт-Петербург ул.пр Лабороторный д.23, оф.315</t>
  </si>
  <si>
    <t>Моск.обл.Солнечногорский р-он д.Дубровки ул.Аэропортовская 5</t>
  </si>
  <si>
    <t>Ионов А.В.</t>
  </si>
  <si>
    <t>(495)7871137</t>
  </si>
  <si>
    <t>Svetlana.Jamnikov@siegwerk.com</t>
  </si>
  <si>
    <t>ОАО "КЗМК"</t>
  </si>
  <si>
    <t>Производство паровых котлов и их составных частей.</t>
  </si>
  <si>
    <t>30.28.1</t>
  </si>
  <si>
    <t>г.Кашира, Каширское шоссе, д.1</t>
  </si>
  <si>
    <t>Ощепков В.Е.</t>
  </si>
  <si>
    <t>2-18-03</t>
  </si>
  <si>
    <t>kashzmk@yandex.ru</t>
  </si>
  <si>
    <t>12 млн.руб.</t>
  </si>
  <si>
    <t>Трубы ТУ-14-3ЗР-55-2001</t>
  </si>
  <si>
    <t>23 млн.руб.</t>
  </si>
  <si>
    <t>Сварочная проволока</t>
  </si>
  <si>
    <t>0,6 млн.руб.</t>
  </si>
  <si>
    <t>Сварочные электроды</t>
  </si>
  <si>
    <t>0,8 млн.руб.</t>
  </si>
  <si>
    <t>0,9 млн.руб.</t>
  </si>
  <si>
    <t>ООО "Каширский завод стальных конструкций"</t>
  </si>
  <si>
    <t>изготовление металлоконструкций</t>
  </si>
  <si>
    <t>142917 МО Каширский р-н д. Барабаново, ул Центральная, дом 26</t>
  </si>
  <si>
    <t>142900 МО Каширский р-н, г. Кашира, ул. Стрелецкая, д70</t>
  </si>
  <si>
    <t>Воронин Сергей Геннадиевич</t>
  </si>
  <si>
    <t>8-916-929-50-36</t>
  </si>
  <si>
    <t>info@kazsk.ru</t>
  </si>
  <si>
    <t>лист г/к 09Г2С-12 10х1500х6000</t>
  </si>
  <si>
    <t>труба  электсв Ст09Г2С-12 250х250</t>
  </si>
  <si>
    <t>труба квадрат электсв Ст3сп5 100х100</t>
  </si>
  <si>
    <t>аренда производственного помещения</t>
  </si>
  <si>
    <t>Клинский район</t>
  </si>
  <si>
    <t>ООО "Эй Джи Си Флэт Гласс Клин"</t>
  </si>
  <si>
    <t>Строительная</t>
  </si>
  <si>
    <t>26.11.</t>
  </si>
  <si>
    <t>141667, М.О., Клинский р-он, с.Спас-Заулок, ул.Сосновый бор, 36.</t>
  </si>
  <si>
    <t>Директор Сретинский С.В.</t>
  </si>
  <si>
    <t>Пересыпочный порошок G5A</t>
  </si>
  <si>
    <t>Деталь из пенопласта 3230X80X25</t>
  </si>
  <si>
    <t>Пленка полиэтиленовая  2000ММ 70МКР</t>
  </si>
  <si>
    <t>Лента металлическая 19X0,8MM</t>
  </si>
  <si>
    <t>Упаковка E41 13X225X321</t>
  </si>
  <si>
    <t>Брус 100Х100</t>
  </si>
  <si>
    <t>Песок  ВС-050-1 Гост 22551-77</t>
  </si>
  <si>
    <t>Мел технологический (карбонат кальция конверсионный) Марка А Ту 113-08-667-98</t>
  </si>
  <si>
    <t>Paint  22617 LL MONO краска для производства стекла</t>
  </si>
  <si>
    <t>100 000 euro</t>
  </si>
  <si>
    <t>PVB CLEAR 0,38 1000 321 пленка для производства ламинированного стекла</t>
  </si>
  <si>
    <t>55 000 euro</t>
  </si>
  <si>
    <t>ОАО «Клинский комбинат картонной упаковки»</t>
  </si>
  <si>
    <t>Московская область, Клин, ул. Терешковой, д. 1</t>
  </si>
  <si>
    <t>Машуткин Владимир Владимирович</t>
  </si>
  <si>
    <t>495-7480208</t>
  </si>
  <si>
    <t>Картон, бумага</t>
  </si>
  <si>
    <t>ООО "Термглас"</t>
  </si>
  <si>
    <t xml:space="preserve">стекольная </t>
  </si>
  <si>
    <t>26.1</t>
  </si>
  <si>
    <t>141600 МО г.Клин Волоколамское шоссе, дом №44</t>
  </si>
  <si>
    <t>Ледовских Юрий Алексеевич</t>
  </si>
  <si>
    <t>8(903)001-38-26</t>
  </si>
  <si>
    <t>ledovskihura@mail.ru</t>
  </si>
  <si>
    <t>Сода кальцинированная</t>
  </si>
  <si>
    <t>Песок кварцевый</t>
  </si>
  <si>
    <t>ООО "ЭКОФЛЕКС РУС"</t>
  </si>
  <si>
    <t>Химическая</t>
  </si>
  <si>
    <t>51.19, 51.53.24, 25.21</t>
  </si>
  <si>
    <t>141650, РФ, Московская область, Клинский район, пгт.Высоковск, терр. а/д. «Лотошино-Суворово-Клин», 75+780м правая сторона, владение 1.</t>
  </si>
  <si>
    <t>Санков  С.В.</t>
  </si>
  <si>
    <t>(49624) 9-70-10, 11</t>
  </si>
  <si>
    <t>ssankov@ecoflexrus.com</t>
  </si>
  <si>
    <t>ПВД 158 (полиэтилен гранулированный)</t>
  </si>
  <si>
    <t>ОАО "Медстекло"</t>
  </si>
  <si>
    <t>Производство медицинских изделий из стекла</t>
  </si>
  <si>
    <t>Московская область, Клин, ул. Литейная, д. 20</t>
  </si>
  <si>
    <t>Крыжановский В. О.</t>
  </si>
  <si>
    <t>(49624) 5-83-42</t>
  </si>
  <si>
    <t>medsteclo@mail.ru</t>
  </si>
  <si>
    <t>коробки</t>
  </si>
  <si>
    <t>ОАО "Геркулес"</t>
  </si>
  <si>
    <t>Производство кормов для животных</t>
  </si>
  <si>
    <t>15.7, 15.61, 63.12.3, 63.12.4, 55.5</t>
  </si>
  <si>
    <t>141600, Россия Московская область, г. Клин, Лавровская дорога, стр.71</t>
  </si>
  <si>
    <t>Пороло Андрей Юрьевич</t>
  </si>
  <si>
    <t>(49624) 2-21-60</t>
  </si>
  <si>
    <t>Natalia_Zaprudnova@cargill.com</t>
  </si>
  <si>
    <t>Лизин сульфат 70%</t>
  </si>
  <si>
    <t>Треонин</t>
  </si>
  <si>
    <t xml:space="preserve">Шрот подсолнечный </t>
  </si>
  <si>
    <t xml:space="preserve">Масло подсолнечное </t>
  </si>
  <si>
    <t>Жом свекловичный</t>
  </si>
  <si>
    <t>Патока свекловичная</t>
  </si>
  <si>
    <t>Дрожжи кормовые</t>
  </si>
  <si>
    <t>Горох 2 класс</t>
  </si>
  <si>
    <t>Кукуруза кормовая</t>
  </si>
  <si>
    <t>Мука травяная витаминная</t>
  </si>
  <si>
    <t>Овёс продовольственный</t>
  </si>
  <si>
    <t>Отруби пшеничные</t>
  </si>
  <si>
    <t>Пшеница кормовая</t>
  </si>
  <si>
    <t>Ростки солодовые</t>
  </si>
  <si>
    <t>Ячмень кормовой</t>
  </si>
  <si>
    <t>Рожь кормовая</t>
  </si>
  <si>
    <t>мука рыбная</t>
  </si>
  <si>
    <t>мука мясокостная</t>
  </si>
  <si>
    <t>дефторированный фосфат</t>
  </si>
  <si>
    <t>соль экстра</t>
  </si>
  <si>
    <t>ООО «Рекитт Бенкизер»</t>
  </si>
  <si>
    <t>Производство бытовой химии и изделий медицинского назначения</t>
  </si>
  <si>
    <t>24.66</t>
  </si>
  <si>
    <t>Смирнов Игорь Петрович</t>
  </si>
  <si>
    <t>748-52-57</t>
  </si>
  <si>
    <t>iraida.kondrateva@rb.com</t>
  </si>
  <si>
    <t xml:space="preserve">Сурфактанты </t>
  </si>
  <si>
    <t>Короба в ассортименте</t>
  </si>
  <si>
    <t xml:space="preserve">Сульфат натрия </t>
  </si>
  <si>
    <t>Красногорский район МО</t>
  </si>
  <si>
    <t>ЗАО «БИОКАД»</t>
  </si>
  <si>
    <t>Производство медикаментов</t>
  </si>
  <si>
    <t>24.42.1</t>
  </si>
  <si>
    <t>ОП ЗАО "Биокад", 143422 Московская обл., Красногорский р-н, с. Петрово-Дальнее</t>
  </si>
  <si>
    <t>Морозов Дмитрий Валентинович</t>
  </si>
  <si>
    <t>(812) 380-49-34</t>
  </si>
  <si>
    <t>korol@biocad.ru</t>
  </si>
  <si>
    <t>Паклитаксел, сырец / Paclitaxel</t>
  </si>
  <si>
    <t>Карбоплатин, сырец / Carboplatin</t>
  </si>
  <si>
    <t>Сорбент Capto adhere</t>
  </si>
  <si>
    <t>Добавка к питательной среде / Cell Boost 1, HyClone SH30584.05 (для УБС 2.0)</t>
  </si>
  <si>
    <t>Ремикейд 100 мг пор/д приг р-ра</t>
  </si>
  <si>
    <t>Фильтр  Millipore Viresolve® Pro+ Magnus 2.2 Kit, VPPG202NB2 набор,</t>
  </si>
  <si>
    <t>Ребиф 44 мкг/0,5мл №3, шпр.</t>
  </si>
  <si>
    <t>Глатирамера ацетат, сырец / Glatiramer acetate raw</t>
  </si>
  <si>
    <t>Мешок для биореактора HyClone 1000L  p/n : SH30774.05 \ Tank liner HyClone 1000L  p/n : SH30774.05 (Для Производства)</t>
  </si>
  <si>
    <t>Среда бессывороточная PowerCHO 2 CD без Fe цитрата / Power CHO 2 CD Medium powder w/o Fe citrate VPW-088J (для УБС2.0)</t>
  </si>
  <si>
    <t>Добавка к питательной среде / Cell Boost 4, HyClone SH30857.04 (для УБС 2.0)</t>
  </si>
  <si>
    <t>Фильтр  Millipore Millistak+ Pod C0HC 1.1m2 Flat Seal 1/pk, MC0HC10FS1</t>
  </si>
  <si>
    <t>Гемцитабина гидрохлорид, сырец / Gemcitabine HCl</t>
  </si>
  <si>
    <t>Иринотекана гидрохлорида тригидрат, сырец / Irinotecan HCl trihydrate</t>
  </si>
  <si>
    <t>Инсулин человека, рекомбинантный / Insulin, Recombinant Human 02-033E (для УБС2.0)</t>
  </si>
  <si>
    <t>Оксалиплатин, сырец / Oxaliplatin</t>
  </si>
  <si>
    <t>Доцетаксел, сырец / Docetaxel</t>
  </si>
  <si>
    <t>Среда бессывороточная для клеток G12.1 порошок / IS CHO-CD G12.1 powder 98945-100L (УБС 2.0)</t>
  </si>
  <si>
    <t>Мешок для биореактора HyClone 250L p/n : SH30774.03 (Для Производства)</t>
  </si>
  <si>
    <t>Флакон 50R прозрачный стеклянный</t>
  </si>
  <si>
    <t>Фильтр в сборе FTR001-S01-B2325-01/ UltraSnap Filter Assembly FTR001-S01-B2325-01</t>
  </si>
  <si>
    <t>АО "ПК "Экстра М"</t>
  </si>
  <si>
    <t>полиграфия</t>
  </si>
  <si>
    <t>22.21</t>
  </si>
  <si>
    <t>143405, Московская область, Красногорский район, г. Красногорск, автодорога «Балтия», 23 км, владение 1, дом 2</t>
  </si>
  <si>
    <t>Овсянникова Светлана Валерьевна</t>
  </si>
  <si>
    <t>(495)785-72-30</t>
  </si>
  <si>
    <t>secretariat@em-print.ru</t>
  </si>
  <si>
    <t>Бумага, кг, кг</t>
  </si>
  <si>
    <t>Краска   газетная  СК 3200  (BULK)  желтая, кг</t>
  </si>
  <si>
    <t>Краска   SCM  MAGENTA 3200  (BULK)  пурпурная, кг</t>
  </si>
  <si>
    <t>Краска   SCC  CYAN  (BULK)  голубая, кг</t>
  </si>
  <si>
    <t>Пластины  Photopolimer N94v  418х607-30-RO/50шт, шт</t>
  </si>
  <si>
    <t>Краска   газетная  WCK 1200  (BULK)  черная, кг</t>
  </si>
  <si>
    <t>Бумага, лист, лист</t>
  </si>
  <si>
    <t>Краска  UNIVERSAL  Yellow желтая, кг</t>
  </si>
  <si>
    <t>Краска  GALAXY  yellow желтая, кг</t>
  </si>
  <si>
    <t>Поддоны, шт</t>
  </si>
  <si>
    <t>Красногорский р-он</t>
  </si>
  <si>
    <t>ООО "Первый полиграфический комбинат"</t>
  </si>
  <si>
    <t>Полиграфия</t>
  </si>
  <si>
    <t>22.22</t>
  </si>
  <si>
    <t xml:space="preserve">Россия, 143405, Московская область, Красногорский район, п/о «Красногорск-5 Ильинское шоссе 4-ый км
</t>
  </si>
  <si>
    <t xml:space="preserve">Россия, 143405, Московская область,
Красногорский район, п/о «Красногорск-5
Ильинское шоссе 4-ый км
</t>
  </si>
  <si>
    <t>Гуляев К.В.</t>
  </si>
  <si>
    <t xml:space="preserve">+7 (495) 510 27 80 </t>
  </si>
  <si>
    <t>1pk@1pk.ru</t>
  </si>
  <si>
    <t>Краски для ролевой и листовой офсетной печати</t>
  </si>
  <si>
    <t>+7 (495) 510 27 81</t>
  </si>
  <si>
    <t>Термоклей</t>
  </si>
  <si>
    <t>+7 (495) 510 27 82</t>
  </si>
  <si>
    <t>Офсетные пластины</t>
  </si>
  <si>
    <t>+7 (495) 510 27 83</t>
  </si>
  <si>
    <t>Смывка</t>
  </si>
  <si>
    <t>Концетраты увлажняющих растворов</t>
  </si>
  <si>
    <t xml:space="preserve">Увлажнение </t>
  </si>
  <si>
    <t>Мелованная, легкомелованная и суперкаландрированная бумаги</t>
  </si>
  <si>
    <t>Ленинский муниципальный район</t>
  </si>
  <si>
    <t>МУП "Видновское ПТО ГХ"</t>
  </si>
  <si>
    <t>Тепловая энергия</t>
  </si>
  <si>
    <t xml:space="preserve">40 30 14 </t>
  </si>
  <si>
    <t>1427002, Московская область, г. Видное, ул. Советская, д. 17а</t>
  </si>
  <si>
    <t>Кравчун Николай Анатольевич</t>
  </si>
  <si>
    <t>8-495-541-19-00</t>
  </si>
  <si>
    <t>ptovidnoe@mail.ru</t>
  </si>
  <si>
    <t>Трубная продукция и комплектующие</t>
  </si>
  <si>
    <t>свыше  500 тыс.руб.</t>
  </si>
  <si>
    <t>Сальниковая набивка "Графлекс"</t>
  </si>
  <si>
    <t>Самонесущая проводка - СИП</t>
  </si>
  <si>
    <t>Электротехническая продукция: лампы, светильники уличные</t>
  </si>
  <si>
    <t>Трансформаторы</t>
  </si>
  <si>
    <t>Насосы глубинные "ЭЦВ"</t>
  </si>
  <si>
    <t>городской округ Подольск Московской области</t>
  </si>
  <si>
    <t xml:space="preserve">АО «ВМС-Принт»    </t>
  </si>
  <si>
    <t>Полиграфическое производство: этикетки,  фармацевтические коробки, буклеты</t>
  </si>
  <si>
    <t>22.11.</t>
  </si>
  <si>
    <t>г. Подольск, Нефтебазовский пр-д,6</t>
  </si>
  <si>
    <t xml:space="preserve"> 8-495-925-51-38 (доб.101)</t>
  </si>
  <si>
    <t>office@vms-print.ru</t>
  </si>
  <si>
    <t>Уф-лаки, Вд-лаки</t>
  </si>
  <si>
    <t>Самоклеющиеся материалы Фассон</t>
  </si>
  <si>
    <t>Картоны Нева, Аванта Прима, Аванта Кард</t>
  </si>
  <si>
    <t>Вд-лаки, смывка, резино-тканевые полотна для Вд-лака, вспомогательные материалы офсет</t>
  </si>
  <si>
    <t>Картоны Карта Солида, Светокоут</t>
  </si>
  <si>
    <t>Картон Тамбрайт</t>
  </si>
  <si>
    <t>Картоны Униколор, Мультиколор Мирабель МСМ, ММ Лайнер</t>
  </si>
  <si>
    <t>ООО "Дедал-провод"</t>
  </si>
  <si>
    <t>производство проводов</t>
  </si>
  <si>
    <t>г. Подольск, ул. Бронницкая, д.3</t>
  </si>
  <si>
    <t>8-495-967-95-39</t>
  </si>
  <si>
    <t>mail@dedal-provod.ru</t>
  </si>
  <si>
    <t>медная проволока</t>
  </si>
  <si>
    <t>медная катанка</t>
  </si>
  <si>
    <t>обмоточная пленка</t>
  </si>
  <si>
    <t>фторполимер</t>
  </si>
  <si>
    <t>ООО "ОЗ-РТИ-Подольск"</t>
  </si>
  <si>
    <t>химическая промышленность</t>
  </si>
  <si>
    <t>25.13</t>
  </si>
  <si>
    <t>Подольск, ул. плещеевская, 15а</t>
  </si>
  <si>
    <t>8-499-501-84-50</t>
  </si>
  <si>
    <t>orti-podolsk@mail.ru</t>
  </si>
  <si>
    <t>технический углерод</t>
  </si>
  <si>
    <t>каучук</t>
  </si>
  <si>
    <t>резиновые смеси</t>
  </si>
  <si>
    <t>АО "Би-энд-Би"</t>
  </si>
  <si>
    <t>г.Подольск, Рязановское шоссе, д.1</t>
  </si>
  <si>
    <t>8-495-542-40-43</t>
  </si>
  <si>
    <t>info@pkf.ru</t>
  </si>
  <si>
    <t>сахар</t>
  </si>
  <si>
    <t>патока</t>
  </si>
  <si>
    <t>желатин</t>
  </si>
  <si>
    <t>каррагинан</t>
  </si>
  <si>
    <t>пектин</t>
  </si>
  <si>
    <t>глазурь</t>
  </si>
  <si>
    <t>ароматизаторы</t>
  </si>
  <si>
    <t>этикет</t>
  </si>
  <si>
    <t>ООО "Кондитерская ф-ка "К-Артель"</t>
  </si>
  <si>
    <t>г.Подольск, Художественный пр-д, д.2</t>
  </si>
  <si>
    <t>8-9467-65-93-81</t>
  </si>
  <si>
    <t>info@k-artel.ru</t>
  </si>
  <si>
    <t>сахар-песок</t>
  </si>
  <si>
    <t>печатная продукция</t>
  </si>
  <si>
    <t>ООО "Подольский мукомольный завод"</t>
  </si>
  <si>
    <t>15.61</t>
  </si>
  <si>
    <t>г. Подольск, ул. лобачева, д.24</t>
  </si>
  <si>
    <t>8-4967-63-12-11</t>
  </si>
  <si>
    <t>info@podolskmuka.ru</t>
  </si>
  <si>
    <t>Пшеница</t>
  </si>
  <si>
    <t>Автотранспортные услуги (доставка муки покупателям)</t>
  </si>
  <si>
    <t>Аренда производственного комплекса</t>
  </si>
  <si>
    <t>ОАО "Подольсккабель"</t>
  </si>
  <si>
    <t>производство кабелей</t>
  </si>
  <si>
    <t>г. Подольск, ул. Бронницкая, д. 11</t>
  </si>
  <si>
    <t>502-78-80,  502-78-92</t>
  </si>
  <si>
    <t xml:space="preserve"> kabel@rialcom.ru </t>
  </si>
  <si>
    <t>пластикат</t>
  </si>
  <si>
    <t>кабельный компаут</t>
  </si>
  <si>
    <t>лента ст. оцинкованная</t>
  </si>
  <si>
    <t>олово</t>
  </si>
  <si>
    <t>мет барабаны</t>
  </si>
  <si>
    <t>лента из нетканного полотна</t>
  </si>
  <si>
    <t xml:space="preserve">ООО "Торгово-промышленный дом Паритет"    </t>
  </si>
  <si>
    <t>г. Подольск, Рязановское ш., д. 2а</t>
  </si>
  <si>
    <t xml:space="preserve">8-495-926-22-69  </t>
  </si>
  <si>
    <t>mov@paritet.podolsk.ru</t>
  </si>
  <si>
    <t>катанка медная 8 мм</t>
  </si>
  <si>
    <t>пвх пластикат</t>
  </si>
  <si>
    <t xml:space="preserve">Филиал ОАО "Центротрансжелезобетон" - Силикатненский завод ЖБК     </t>
  </si>
  <si>
    <t>Производство ж/б конструкций для использования в строительстве</t>
  </si>
  <si>
    <t>г. Подольск, ул. 8 Марта, д.2</t>
  </si>
  <si>
    <t>8 (4967) 65-00-09</t>
  </si>
  <si>
    <t xml:space="preserve">silibet1@yandex.ru   </t>
  </si>
  <si>
    <t>Цемент 42,56</t>
  </si>
  <si>
    <t>песок</t>
  </si>
  <si>
    <t>Щебень гравийный</t>
  </si>
  <si>
    <t>ПАО "ЗиО-Подольск"</t>
  </si>
  <si>
    <t>машиностроение</t>
  </si>
  <si>
    <t>28.30.1 - производство паровых котлов  и их составных частей</t>
  </si>
  <si>
    <t>142103, г. Подольск, ул. Железнодорожная, д.2</t>
  </si>
  <si>
    <t>8-495-7471005</t>
  </si>
  <si>
    <t>zio@eatom.ru</t>
  </si>
  <si>
    <t>Поставка смесей резиновых</t>
  </si>
  <si>
    <t>28.30.1</t>
  </si>
  <si>
    <t>Поставка дизельного топлива летнего</t>
  </si>
  <si>
    <t>Поставка осветительного оборудования</t>
  </si>
  <si>
    <t xml:space="preserve">Поставка летучего ингибитора коррозии </t>
  </si>
  <si>
    <t>Поставка лакокрасочной продукции</t>
  </si>
  <si>
    <t>Поставка теплоизоляционных материалов</t>
  </si>
  <si>
    <t>Поставка флюса</t>
  </si>
  <si>
    <t>Поставка сварочного оборудования</t>
  </si>
  <si>
    <t>Поставка источников ионизирующего излучения</t>
  </si>
  <si>
    <t>Поставка пиломатериалов</t>
  </si>
  <si>
    <t>Поставка измерительного оборудования для ремонтно-эксплуатационных нужд ОАО "ЗиО-Подольск"</t>
  </si>
  <si>
    <t>Твердосплавные борфрезы для труднообрабатываемых сталей и сплавов</t>
  </si>
  <si>
    <t>Сменные пластины</t>
  </si>
  <si>
    <t>Круги на фибровой основе</t>
  </si>
  <si>
    <t>Резцы токарные с пластинами из твердого сплава</t>
  </si>
  <si>
    <t>Круги шлифовальные лепестковые</t>
  </si>
  <si>
    <t>Шлифовальные и отрезные круги</t>
  </si>
  <si>
    <t>Фрезы разные</t>
  </si>
  <si>
    <t>Инструмент металлообрабатывающий режущий</t>
  </si>
  <si>
    <t>Фрезы резьбовые</t>
  </si>
  <si>
    <t>Фрезы для труднообрабатываемых сталей</t>
  </si>
  <si>
    <t>Фрезы твердосплавные сборные с механическим креплением пластин</t>
  </si>
  <si>
    <t>Пилы ленточные</t>
  </si>
  <si>
    <t>Услуги по поверке средств измерений</t>
  </si>
  <si>
    <t>Услуги по обслуживанию 4-х перевозок негабаритного груза (парогенератора ПГВ-1000М) транспортером сочлененного типа ТСЧ-400М с бригадой сопровождения по маршруту: ст. Подольск - ст. Новый порт</t>
  </si>
  <si>
    <t>Предоставление четырех комплектов вагонов прикрытия для отправки транспортеров ТСЧ-400</t>
  </si>
  <si>
    <t>Разработка конструкции, изготовление опытного образца инструмента для трепанирования отверстий ф350 мм.,технологической оснастки и рекомендаций по его применению на горизонтально-расточном станке с ЧПУ "SKODA HCW 3-225NC"(Чехия)"</t>
  </si>
  <si>
    <t>Поставка алюминиевого металлопроката</t>
  </si>
  <si>
    <t>Поставка трубы 610х25х6000 ст.15Х1М1Ф ТУ3-923-75, допускается аналог на трубу 610х25х6000 ст.15Х1М1Ф-Ш ТУ1301-039-00212179-2010</t>
  </si>
  <si>
    <t>Выполнение работ по алитированию и окончательной термической обработке деталей крепежа для изделия "Митра"</t>
  </si>
  <si>
    <t>Поставка двутавра ст3сп5-св20-Ш1 СТО АСЧМ 20-93,ГОСТ 535-88 ; Двутавр ст3сп5 40Б2- СТО АСЧМ 20-93 ГОСТ 535-2005; Уголок: ст3сп5-св 50х50х5,63х63х6,75х75х6, 80х80х7, 100х100х8, 75х50х6-В ГОСТ 8509-93 ГОСТ 535-200;Швеллер ст3пс5-св 10П,12П,12У,14П,16У,20П,22У,24П,24У,27У,30П,30У,5П,6,5П,8П,8У-ГОСТ 8240-97 ГОСТ 535-2005; швеллер ст.345-09Г2С-12-св 20П-ГОСТ8240-97 ГОСТ 19281-89</t>
  </si>
  <si>
    <t>Поставка сварочной ленты СВ-04Х20Н10Г2Б, СВ-07Х25Н13 по ТУ 14-1-3146-81, ТУ14-1-2270-2013 или СВ-04Х20Н10Г2БА, СВ-07Х25Н13А по ТУ 14-1-5363-2008</t>
  </si>
  <si>
    <t>Поставка отливок и поковок крюка буксирного, фланца левого, фланца правого, кронштейна ленивца, кронштейна подвески, корпуса упора, опоры, вилки, защелки</t>
  </si>
  <si>
    <t>Изготовление и поставка сильфонных компенсаторов для КУ энергоблока №12 (ПГУ-420)</t>
  </si>
  <si>
    <t>Выполнение работ на проектирование,изготовление и поставку кильблоков для транспортировки парогенераторов ПГВ-1000М на борту морского судна</t>
  </si>
  <si>
    <t xml:space="preserve">Организация и выполнение транспортно-экспедиционных услуг междугородных перевозок габаритного оборудования </t>
  </si>
  <si>
    <t>Оказание услуг по погрузке, транспортировке, и последующему обезвреживанию промышленных отходов с территории ОАО "ЗиО-Подольск"</t>
  </si>
  <si>
    <t>Поставка кабеля</t>
  </si>
  <si>
    <t>Поставка сварочных горелок</t>
  </si>
  <si>
    <t>Поставка трубы 159х8,5хНД марки стали 08Х18Н10ТУ ТУ 14-3Р-197-2001</t>
  </si>
  <si>
    <t>Поставка бумажной продукции</t>
  </si>
  <si>
    <t>Выполнение работ по демонтажу-монтажу продольно-обрабатывающего двустоечного станка модели 7228МФ1 цеха №26, инв.№ЗИО001469</t>
  </si>
  <si>
    <t>Поставка трубы марки стали 20 по ТУ 14-3Р-55-2001</t>
  </si>
  <si>
    <t>Поставка сварочной проволоки СВ-09ХГНМТА ф-4мм ТУ 14-1-3675-2001; СВ-10ХМФТУА ф-4мм ТУ 14-1-4818-2008</t>
  </si>
  <si>
    <t>Поставка запасных частей для дробеструйной камеры модели Оризонтал 1000х500/4</t>
  </si>
  <si>
    <t>Поставка листового металлопроката S=24мм 08х18н10т ГОСТ 19903-74, 7350-77</t>
  </si>
  <si>
    <t>Поставка труб диаметром от 10мм до 108мм, марки стали 08Х18Н10Т, 08Х18Н10Т У, 12Х18Н10Т по ТУ 14-3Р-197-2001,ГОСТ 9941-81,ГОСТ 9940-81</t>
  </si>
  <si>
    <t>Поставка труб диаметром от 133мм до 245мм, марки стали 08Х18Н10Т, 08Х18Н10Т У по ТУ 14-3Р-197-2001,ГОСТ 9940-81</t>
  </si>
  <si>
    <t>Поставка труб диаметром от 25мм до 89мм, марки стали 20 по ТУ 14-3Р-55-2001 и ТУ 14-3-190-2004</t>
  </si>
  <si>
    <t>Поставка круга (ст.20 Ф12, ст.20 Ф16, ст.20 Ф20, ст.20 Ф30, ст.20 Ф24, ст.35 Ф30,  ст.08Х18Н10Т Ф120, ст.20 Ф150, ст.20 Ф10, ст.20 Ф27, ст.20 Ф36, ст.31Х19Н9МВБТ Ф56, ст.20 Ф120, ст.СТ3СП3-СВ Ф20, ст.35 Ф24, ст.08Х18Н10Т Ф80, ст.35Х Ф12, ст.60С2А Ф28,ст.60С2А Ф22, ст.60С2А Ф40, ст.35 Ф45, ст.35 Ф56, ст.08Х18Н10Т Ф150</t>
  </si>
  <si>
    <t>Поставка листового металлопроката S=2мм-70мм Ст.20 по ГОСТ 19903-74, ГОСТ 16523-97, ГОСТ 1577-93</t>
  </si>
  <si>
    <t>Поставка листового металлопроката S=4,5,6,10,16,18,30,40мм 08(12)х18н10т ГОСТ 19903-74, 7350-77</t>
  </si>
  <si>
    <t>Поставка оцинкованных решетчатых настилов</t>
  </si>
  <si>
    <t>Поставка труб диаметром 273 и 325 марки стали 08Х18Н10Т, 08Х18Н10Т У по ТУ 14-3Р-197-2001, ГОСТ 9940-81</t>
  </si>
  <si>
    <t>Поставка листового металлопроката S=2мм-100мм Ст.3 по ГОСТ 19903-74,ГОСТ 14637-89,ГОСТ 16523-97</t>
  </si>
  <si>
    <t>Работы по гибке колен и отвода гнутого</t>
  </si>
  <si>
    <t>Выполнение работ по штамповке заготовок днищ для барабана высокого давления КУ Верхнетагильской ГРЭС из давальческих заготовок</t>
  </si>
  <si>
    <t>Поставка поковок из стали марки 34ХН3М гр. IV ГОСТ 8479-70</t>
  </si>
  <si>
    <t>Поставка поковок из сталей марок 08Х18Н10Т</t>
  </si>
  <si>
    <t>Изготовление просечно-вытяжного листа (ПВЛ) из материала Заказчика,согласно приложенным чертежам</t>
  </si>
  <si>
    <t>Поставка поковок из стали марки F91 (10Х9МФБ, 10Х9МФБ-Ш, 10Х9МФБ-ВД)</t>
  </si>
  <si>
    <t>Поставка листового металлопроката S=65мм 22К-Ш по ТУ 302.02.092-90</t>
  </si>
  <si>
    <t>Демонтаж-монтаж гидравлического пресса П315,инв. №ЗиО001574</t>
  </si>
  <si>
    <t>Поставка масляной СОЖ</t>
  </si>
  <si>
    <t>Поставка листового металлопроката 100х2900х6000 мм 09Г2С-8 ГОСТ 5520-79</t>
  </si>
  <si>
    <t>Поставка бетонной смеси</t>
  </si>
  <si>
    <t>Поставка заготовок кольца ЦПКУ.713151.085 из стали 08Х18Н10Т и заготовок рубашек ЦПКУ.715351.037, ЦПКУ.715351.037-01, ЦПКУ.715351.037-02, ЦПКУ.715351.038 из стали 08Х18Н10Т-ВД(в том числе проб для заказчика)</t>
  </si>
  <si>
    <t>Поставка заготовок из сталей 12ХМ</t>
  </si>
  <si>
    <t>Поставка заготовок вала ЦПКУ715431.009 из стали 09Х17Н, заготовок крышки ЦПКУ712372.013 из стали 12Х18Н10Т</t>
  </si>
  <si>
    <t>Поставка листового металлопроката Ст.7 толщиной 4,6,8,10,13мм; Ст1 толщиной 30мм ГОСТ В21967-90 ГОСТ В19526-74</t>
  </si>
  <si>
    <t>Предоставление подвижного железнодорожного транспорта до  станции Забайкальской (эксп.),Забайкальской ж.д.</t>
  </si>
  <si>
    <t>Поставка двутавра ст3сп5-св20-Ш1 СТО АСЧМ 20-93, ГОСТ 535-88; Двутавр ст3сп5-св 40Б2- СТО АСЧМ 20-93 ГОСТ 535-2005; Уголок:ст3сп5-св 50х50х5,63х63х6,75х75х6,80х80х6,80х80х7,100х100х8,75х50х6-В ГОСТ 8509-93 ГОСТ 535-2005; Швеллер:ст3пс5-св 10П,12П,12У,14П,16У,20П,22У,24П,24У,27У,30П,30У,5П, 6,5П,8П,8У- ГОСТ 8240-97 ГОСТ 535-2005;Швеллер ст.345-09Г2С-12-св 20П-ГОСТ 8240-97 ГОСТ 19281-89</t>
  </si>
  <si>
    <t>Поставка просечно-вытяжного листа (ПВЛ)</t>
  </si>
  <si>
    <t>Поставка сварочных материалов ЭА-400/10Т Ф-4мм</t>
  </si>
  <si>
    <t>Поставка насоса</t>
  </si>
  <si>
    <t>Поставка труб 920х10хНД ст.20 ТУ 95.499-2000</t>
  </si>
  <si>
    <t>Поставка поковок из стали марки 34ХН3М гр.IV ГОСТ 8479-70</t>
  </si>
  <si>
    <t>Поставка квадрата 200х200 ст.35 ГОСТ 2591-2006 ГОСТ 1050-88;Круга ст.20ф18,ст.20ф22,ст.35 ф16,ст.35 ф 27,ст.35 ф36, ст.35 ф40,ст.35 ф50,ст.35 ф60,ст.35 ф70,ст.35 ф80,ст.35 ф100,ст.35 ф150,ст.45 ф16,ст.45 ф40 ГОСТ 2590-2006 ГОСТ 1050-88;Круга ст.30ХМА ф 120 ГОСТ2590-2006 ГОСТ 4543-71;Круга ст.40х ф16, ст.40х ф20,ст.40х ф28, ст.40х ф 40, ст.40х ф56, ст.40х ф100, ст.40х ф120 ГОСТ 2590-2006 ГОСТ 4543-71; Шестигранников ст.35 ф 14 ГОСТ 8560-78 ГОСТ 1050-88; Шестигранников ст.40х ф 10, ст.40х ф12, ст.40х ф17, ст.40х ф 13 ГОСТ 8560-78 ГОСТ 4543-71;Круга ст.40х ф50 ,ст.40х ф48, ст.40х ф70 ГОСТ 2590-2006 ГОСТ 4543-71;Круга ст.08х18н10т ф160 ГОСТ 2590-2006 ГОСТ 5949-75;Круга ст3сп3 ф30 ГОСТ 2590-88 ГОСТ 535-88;Квадрата 200х200 ст.20 ГОСТ 2591-2006 ГОСТ1050-88;Круга ст.20 ф250 ГОСТ 2590-2006 ГОСТ 1050-88;Квадрата 250х250 ст.20 ТУ 14-1-4492-88</t>
  </si>
  <si>
    <t>Поставка оборудования для подготовки сжатого воздуха</t>
  </si>
  <si>
    <t>Поставка листового металлопроката S=2мм-70мм Ст.20 по ГОСТ 19903-74,ГОСТ 16523-97,ГОСТ 1577-93</t>
  </si>
  <si>
    <t>Поставка листового металлопроката S=24мм  08х18н10т ГОСТ 19903-74,7350-77</t>
  </si>
  <si>
    <t>Оказание услуг по разборке, ревизии и ремонту оборудования на Нижневартовской ГРЭС</t>
  </si>
  <si>
    <t>Поставка труб диаметром от 18мм по 89мм марки стали 20 по ТУ 14-3Р-55-2001, ТУ 14-3-190-2004 И ГОСТ 8734-75, 8733-74</t>
  </si>
  <si>
    <t>Поставка отливок 2-й группы из сталей марок 30ХГСЛ, 40ХЛ, 35Л и сплавов АМг6лч, Ак7, ОАЛ20, специальной оснастки</t>
  </si>
  <si>
    <t>Поставка регулирующих клапанов для комплектации ПВД энергоблока №4 Ростовской АЭС согласно ТУ 6981-494-08847871-07</t>
  </si>
  <si>
    <t>Выполнение работ по разработке конструкторской документации, изготовлению и поставке жалюзи для СПП Белорусской АЭС</t>
  </si>
  <si>
    <t>Поставка запчастей,инструментов, принадлежностей</t>
  </si>
  <si>
    <t>Поставка листового металлопроката S=0,5-3мм  08Х18Н10Т ГОСТ 5582-75</t>
  </si>
  <si>
    <t>Поставка листа и профиля</t>
  </si>
  <si>
    <t>Поставка заготовок из стали марки ХН32Т</t>
  </si>
  <si>
    <t>Изготовление и поставка сильфонных компенсаторов для КУ энергоблока №12 (ПГУ-420) Верхнетагильской ГРЭС согласно требований технического задания 1461.238.001ТЗ</t>
  </si>
  <si>
    <t>Поставка привода с пневмопозиционером</t>
  </si>
  <si>
    <t>Выполнение услуг междугородных перевозок сверхнегабаритного груза ПГВ-1000М</t>
  </si>
  <si>
    <t>Поставка полосы P265GN 5*18,5 по EN10028-2; полосы P265GN 5*50,5 по EN10028-2</t>
  </si>
  <si>
    <t xml:space="preserve">Поставка листового металлопроката S=160мм 22К ТУ 302.02.092-90 </t>
  </si>
  <si>
    <t>Поставка ленты стальной сварочной СВ-04Х20Н10Г2Б</t>
  </si>
  <si>
    <t>Поставка ленты стальной сварочной СВ-07Х25Н13</t>
  </si>
  <si>
    <t>Поставка заготовок из сплава ПТ-3В</t>
  </si>
  <si>
    <t>Поставка заготовок Стакана ТМ966.1801-2028 из стали марки 20Х</t>
  </si>
  <si>
    <t xml:space="preserve">Поставка оборудования для газовых инфракрасных излучателей </t>
  </si>
  <si>
    <t>Поставка листового металлопроката S=3,4,5,6,8,10,12,14,16,20,25,30,36,40 мм марки стали 10ХСНД</t>
  </si>
  <si>
    <t>Поставка листового металлопроката S=1мм-20мм Ст.3; S=10,16,20мм 09Г2С; S=5,6,8,12,40,85мм 30ХГСА-3б</t>
  </si>
  <si>
    <t>Поставка труб диаметром 273 и 325 марки стали 08Х18Н10Т и 08Х18Н10Т У по ТУ 14-3Р-197-2001</t>
  </si>
  <si>
    <t>Механическая обработка деталей крепежа из давальческого материала</t>
  </si>
  <si>
    <t>Поставка листового металлопроката S=10мм, ст.О-10, ГОСТ 19903-74 ТУ 7399-193-075196648-2008; листового металлопроката S=12мм, ст. О-12, ГОСТ 19903-74 ТУ 7399-193-075196648-2008</t>
  </si>
  <si>
    <t>Поставка труб диаметром от 6мм до 89мм, марки стали 08Х18Н10Т,08Х18Н10Т У по ТУ 14-3Р-197-2001 и ГОСТ 9941-81</t>
  </si>
  <si>
    <t>Поставка труб диаметром от 95мм до 140мм, марки стали 08Х18Н10Т,12Х18Н10Т по ТУ 14-3Р-197-2001 и ГОСТ 9940-81</t>
  </si>
  <si>
    <t>Поставка сварочной проволоки СВ-07Х25Н13, СВ-04Х19Н11М3, СВ-08Х20Н9Г7Т, СВ-08Х19Н10Г2Б</t>
  </si>
  <si>
    <t>Поставка листового металлопроката S=6.2мм ст. А3, ГОСТ 19903-74 ТУ 7399-003-14621835-12; листового металлопроката S=8.2мм ст. А3, ГОСТ 19903-74 ТУ 7399-003-14621835-12</t>
  </si>
  <si>
    <t>Поставка горюче-смазочных материалов</t>
  </si>
  <si>
    <t>Поставка вихретоковых преобразователей</t>
  </si>
  <si>
    <t>Поставка листового металлопроката S=65мм 22К ТУ 302.02.092-90</t>
  </si>
  <si>
    <t>Услуги по организации таможенного оформления груза (заготовки для корпусного оборудования для 2-х судокомплектов РИТМ-200). Пункт отправления груза :ПАО "Энергомашспецсталь", Украина г. Краматорск. Получение лицензии ФСТЭК (при необходимости)</t>
  </si>
  <si>
    <t>Оказание услуг по погрузке, транспортировке и последующему обезвреживанию промышленных отходов с территории ОАО "ЗиО-Подольск"</t>
  </si>
  <si>
    <t>Выполнение работ по разработке проектной документации футеровки внутренней поверхности входной и выходной камер Холодильника технологического газа №1 поз. Е-1101 и нанесению футеровки на внутренние поверхности входной и выходной камер, согласно требований разработанной проектной документации</t>
  </si>
  <si>
    <t>Оказание услуг по обслуживанию и эксплуатации котельных и котельного оборудования,ВПУ,тепловых сетей</t>
  </si>
  <si>
    <t>Поставка плазмотрона и комплектующих к нему</t>
  </si>
  <si>
    <t>Поставка труб прямо-шовных 920х10хНД ст.20 или 17Г1С-У по ТУ 95.499-2000 или ГОСТ 20295-85</t>
  </si>
  <si>
    <t>Поставка отливок Фланца левого, Фланца правого, Кронштейна ленивца, Кронштейна подвески, Корпуса упора, Опор, Вилки и штампованных поковок Крюка буксирного, Защелки</t>
  </si>
  <si>
    <t>Услуги по продлению срока эксплуатации стационарного хранилища источников</t>
  </si>
  <si>
    <t>Поставка листового металлопроката S=60,85,110мм марки стали 08Х18Н10Т, ОСТ 108.109.01-92</t>
  </si>
  <si>
    <t>Поставка заготовок Фланцев по черт. 650М.01 10-25,по черт. 650М.01 10-29, по черт. 650М.01 10-31 ст.08Х18Н10Т</t>
  </si>
  <si>
    <t>Поставка заготовок рубашек ЦПКУ.715351.037, ЦПКУ.715351.037-01, ЦПКУ.715351.037-02, ЦПКУ.715351.038 из стали 08Х18Н10Т-ВД(в том числе проб для заказчика)</t>
  </si>
  <si>
    <t xml:space="preserve">Поставка заготовок кольца ЦПКУ.713151.085 из стали 08Х18Н10Т </t>
  </si>
  <si>
    <t>Поставка датчиков штатного КИПиА</t>
  </si>
  <si>
    <t>Услуги по поверке средств измерений и  испытательной техники</t>
  </si>
  <si>
    <t>Поставка листового металлопроката S=12,24,28,30,32мм 09г2с-18 по ГОСТ 5520-79</t>
  </si>
  <si>
    <t>Поставка газоанализатора</t>
  </si>
  <si>
    <t>Поставка труб диаметром от 18мм по 140мм марки стали 20 по ТУ 14-3Р-55-2001, ТУ 14-3-190-2004 И ГОСТ 8734-75, 8733-74</t>
  </si>
  <si>
    <t>Поставка резьбовых калибров для контроля трапецеидальной резьбы</t>
  </si>
  <si>
    <t>Поставка сварочных электродов ЗИО-8</t>
  </si>
  <si>
    <t>Поставка сварочных электродов УОНИИ-13/55,УОНИИ-13/55АА</t>
  </si>
  <si>
    <t>Поставка сварочных электродов ЭА-395/9</t>
  </si>
  <si>
    <t>Поставка сварочных электродов ЭА-400/10У</t>
  </si>
  <si>
    <t>Поставка сварочных электродов ЭА-898/21Б</t>
  </si>
  <si>
    <t>Поставка сварочных электродов ЭА-478/3</t>
  </si>
  <si>
    <t>Поставка сварочных электродов Н-3АА</t>
  </si>
  <si>
    <t>Поставка шкафа металлического для оснастки и инструмента</t>
  </si>
  <si>
    <t>Поставка металлического вставного стеллажа</t>
  </si>
  <si>
    <t>Поставка труб 377х6хНК5000 и 377х8хНК5000 ст. 08Х18Н10Т ТУ 95.349-2000</t>
  </si>
  <si>
    <t>Поставка СХТМ (системы химико-технологического мониторинга)</t>
  </si>
  <si>
    <t>Поставка фильтров</t>
  </si>
  <si>
    <t>Услуги по материаловедческому и технологическому сопровождению изготовления оборудования, подведомственного Ростехнадзору на ОАО "Машиностроительный завод "ЗиО-Подольск"</t>
  </si>
  <si>
    <t>Поставка штампов</t>
  </si>
  <si>
    <t>Поставка демпферов вязкоупругих</t>
  </si>
  <si>
    <t>Поставка сварочной проволоки СВ-10ГСМТ-О, СВ-08Г2С-О, СВ-08А</t>
  </si>
  <si>
    <t>Поставка комплектующих для коммуникационных сетей</t>
  </si>
  <si>
    <t>Поставка листового металлопроката S=4,10,16 мм 07Х3ГНМЮА ТУ 14-1-3370-2006</t>
  </si>
  <si>
    <t xml:space="preserve">Поставка круга ст.25г2с ф8,ф14,ф16,Ф20,Ф25; двутавра ст3пс/сп5 20Ш1,20,30Б2,14; уголка ст.09г2с 75х75х5, ст3пс/сп 50х50х5,63х63х5,75х75х6,90х90х8; швеллера ст3пс/сп5 5у,6,5п,8у,10п,10у,12у,14п,16у,18у,20у,24п,24у,27п,30п,30у,14у,12п,16п,8п; шестигранника ст.35 Ф55 </t>
  </si>
  <si>
    <t>Поставка полосы стальной ст.Р265GH</t>
  </si>
  <si>
    <t>Поставка трубных заготовок для изготовления "Тройников по чертежам 11.252.21.002,11.074.00.031" из стали марки 08Х18Н10Т ОСТ 108.109.01-92</t>
  </si>
  <si>
    <t>Наблюдение за изготовлением оборудования(сварочными работами) Морским регистром</t>
  </si>
  <si>
    <t>Поставка заготовок Проушин,Колец опорных из стали марки 09Г2С</t>
  </si>
  <si>
    <t>Поставка комплектующих материалов для коммуникационных сетей по плану мероприятий "Подготовка к зиме"</t>
  </si>
  <si>
    <t>Поставка сварочных электродов УОНИИ 13/55</t>
  </si>
  <si>
    <t>Поставка сварочных электродов ЗИО-8 диаметром 4 мм</t>
  </si>
  <si>
    <t xml:space="preserve">Поставка сварочных электродов ЭА-400/10У </t>
  </si>
  <si>
    <t xml:space="preserve">Поставка сварочных электродов ЭА-478/3 </t>
  </si>
  <si>
    <t xml:space="preserve">Поставка сварочных электродов Н-3АА </t>
  </si>
  <si>
    <t xml:space="preserve">Поставка сварочных электродов ЦТ-15 </t>
  </si>
  <si>
    <t>Оказание услуг по транспортировке,сортировке,последующей переработке (утилизации) и размещению на специализированном полигоне крупногабаритного мусора (КГМ) с территории ОАО "ЗиО-Подольск"</t>
  </si>
  <si>
    <t>Поставка расходных рентгеновских материалов</t>
  </si>
  <si>
    <t>Поставка кругов ст.20 Ф20,Ф24,Ф30,Ф100,Ф50,Ф80,Ф120,Ф150; кругов ст.20х Ф100,Ф120,Ф150,Ф130; круга ст.20х13 Ф24; кругов ст.ст.40х Ф42,Ф45,Ф140,Ф16,Ф50,Ф60,Ф70,Ф90,Ф150,Ф20,Ф40,Ф120,Ф100,Ф130; кругов ст3сп3 Ф16,Ф20,Ф24; кругов ст3сп2 Ф150,Ф80,Ф100; кругов ст.45 Ф90,Ф65,Ф60,Ф40,Ф45,Ф70,Ф100,Ф130,Ф140,Ф24,Ф36; кругов ст.У8 Ф50,Ф150; кругов ст.х12мф Ф32,Ф30,Ф36; круга ст.шх15 Ф16; кругов ст.35 Ф65,Ф24,Ф36; кругов ст.Р6М5 Ф30,Ф40; круга ст.ХВГ Ф40; квадрата ст.20 200х200,250х250</t>
  </si>
  <si>
    <t>Разработка рабочей конструкторской документации на элементы трубопроводов для сооружения 1,2 энергоблоков АЭС "Куданкулам", разработка документации на упаковку, авторский надзор за изготовлением оборудования на ОАО "ЗиО-Подольск"</t>
  </si>
  <si>
    <t>Поставка державок,запчастей,пластин</t>
  </si>
  <si>
    <t xml:space="preserve">Поставка поковок из стали марки 34ХН3М </t>
  </si>
  <si>
    <t xml:space="preserve">Выполнение  транспортных услуг  междугородных перевозок готового негабаритного груза.
</t>
  </si>
  <si>
    <t>Поставка заготовок стакана ТМ966.1801-2028 из ст.20Х</t>
  </si>
  <si>
    <t>Поставка круга ст.1 ф19, ф95</t>
  </si>
  <si>
    <t>Поставка листового металлопроката г/к S=4мм ст3сп(пс)рифл.ГОСТ 8566-77814мм ст3сп(пс) ГОСТ 14637-89</t>
  </si>
  <si>
    <t>Поставка круга ст.38хн3мфа ф100, ф180, ф210, ф230</t>
  </si>
  <si>
    <t xml:space="preserve">Выполнение  транспортных услуг  междугородных перевозок готового габаритного груза.
</t>
  </si>
  <si>
    <t>Закупка услуг по аттестации сварщиков и специалистов сварочного производства, проводимой в соответствии с ПБ 03-273-99 и РД 03-495-02 на 2015 г.</t>
  </si>
  <si>
    <t xml:space="preserve">Поставка листового металлопроката г/к толщиной 6,20 мм 07Х3ГНМЮА ТУ 14-1-3370-2006 </t>
  </si>
  <si>
    <t>Поставка никелевой проволоки ДКРПМ НП2 диаметром 6мм ГОСТ 2179-75</t>
  </si>
  <si>
    <t>Поставка квадрата 250х250 ст.08х18н10т; квадрата 200х200 ст.08х18н10т</t>
  </si>
  <si>
    <t xml:space="preserve">Организация и выполнение  транспортно-экспедиторских услуг  междугородных перевозок негабаритного груза автомобильным транспортом
</t>
  </si>
  <si>
    <t>Поставка листового металлопроката г/к толщиной 100мм ст20 ГОСТ 1577-93 и толщиной 140мм 09Г2С-6</t>
  </si>
  <si>
    <t>Предоставление подвижного железнодорожного транспорта до станции Забайкальской (эксп.),Забайкальской ж.д.</t>
  </si>
  <si>
    <t>Поставка модулей пожаротушения</t>
  </si>
  <si>
    <t>Поставка плавленого флюса</t>
  </si>
  <si>
    <t>Гибочная оснастка для листогибочного пресса</t>
  </si>
  <si>
    <t>Поставка моноблоков, наполненных азотом особой чистоты первого сорта 99,99%</t>
  </si>
  <si>
    <t>Предоставление подвижного ж/д состава по маршруту Подольск Мск.ж.д.-Соломбалка Сев.ж.д.</t>
  </si>
  <si>
    <t>Перенос газовой термической печи НМ-311 из ц.№11 в ц,№1</t>
  </si>
  <si>
    <t>Поставка листового металлопроката ОЦ толщиной 0,5 и 0,7мм 08ПС ГОСТ 14918-80</t>
  </si>
  <si>
    <t>Поставка Сектор подставки БН-2984.00.00.001 (ОТЛИВКА) из чугуна марки СЧ20 ГОСТ 1412-85</t>
  </si>
  <si>
    <t>Поставка ленты 12Х18Н10Т М-НТ-О-3В 0,8х24мм, 0,8х26мм, 0,8х139мм  ГОСТ 4986-79</t>
  </si>
  <si>
    <t>Поставка круга ст.08х18н10т ф24,ф28,ф65,ф75,ф80,ф90,ф100,ф120,ф150 ГОСТ 2590-2006 ГОСТ5949-75 ; Круга ст.12х18н10т ф270 ГОСТ 2590-2006 ГОСТ 5949-75</t>
  </si>
  <si>
    <t>Поставка швеллера ст3пс/сп5 8у,12п,14у,14п,16п,20у,24п,24у,30п; уголка ст3пс/сп5 75х75х6</t>
  </si>
  <si>
    <t>Поставка листового металлопроката S=60,85,90,110мм марки стали 08Х18Н10Т, ОСТ 108.109.01-92</t>
  </si>
  <si>
    <t>Поставка электромеханических головок</t>
  </si>
  <si>
    <t>Поставка Колец (заготовок) ЦПКУ.711149.136/1с из стали марки 15Х3НМФА</t>
  </si>
  <si>
    <t>Поставка квадрата ст.20 250х250; круга ст,20 Ф200,Ф250; круга ст.35 Ф30; круга ст.45 Ф150,Ф180; круга ст.40х Ф56,Ф60,Ф90; круга ст.7Х3 Ф120; круга ст3сп3 Ф24; круга ст3сп2 Ф65,Ф80</t>
  </si>
  <si>
    <t>Поставка средств измерений</t>
  </si>
  <si>
    <t>Транспортно-экспедиционные услуги по перевозке негабаритного оборудования от ОАО "ЗиО-Подольск" до ОАО "Петрозаводскмаш"</t>
  </si>
  <si>
    <t>Поставка базальтовых матов</t>
  </si>
  <si>
    <t>Поставка электропривода</t>
  </si>
  <si>
    <t>Поставка отливок 2-й группы из сталей марок 30ХГСЛ, 40ХЛ, 35Л и сплавов АМг6лч, Ак7, ОАЛ20</t>
  </si>
  <si>
    <t>Поставка труб, скорлупы ППУ</t>
  </si>
  <si>
    <t>Разработка специальных технических условий по обеспечению пожарной безопасности корпуса контрольной сборки, определение требований, предъявляемых к расходу воды на наружное и внутреннее пожаротушение, согласование специальных технических условий в ГУ МЧС России по Московской области</t>
  </si>
  <si>
    <t>Луховицкий муниципальный район Московской  области</t>
  </si>
  <si>
    <t>АО "Транснефть -Диаскан"</t>
  </si>
  <si>
    <t>Транспортирование по трубопроводам нефти</t>
  </si>
  <si>
    <t>60.30.11</t>
  </si>
  <si>
    <t>140501, Московская область, г. Луховицы, ул. Куйбышева, 7</t>
  </si>
  <si>
    <t>Эрмиш Сергей Валерьевич</t>
  </si>
  <si>
    <t>8 (496) 632-40-36</t>
  </si>
  <si>
    <t>postman@ctd.transneft.ru</t>
  </si>
  <si>
    <t>1,2-ПРОПИЛЕНГЛИКОЛЬ USP</t>
  </si>
  <si>
    <t>1,4-БУТАНДИОЛ</t>
  </si>
  <si>
    <t>АВТОШИНА 295/80R22,5</t>
  </si>
  <si>
    <t>АВТОШИНА 425/85R21 С КАМЕРОЙ И ОБОДНОЙ ЛЕНТОЙ</t>
  </si>
  <si>
    <t>АДДОЛИНК 1604 DW</t>
  </si>
  <si>
    <t>АККУМУЛЯТОР VL34570</t>
  </si>
  <si>
    <t>АЭРОЗОЛЬ DUST OFF 67 (400МЛ)</t>
  </si>
  <si>
    <t>АЭРОЗОЛЬ DUST OFF HF (400МЛ)</t>
  </si>
  <si>
    <t>БАЙМИДУР PC</t>
  </si>
  <si>
    <t>БАЙТЕК VP.PU 0352 A</t>
  </si>
  <si>
    <t>БАТАРЕЯ ЛИТИЕВАЯ БДН 0949</t>
  </si>
  <si>
    <t>БАТАРЕЯ ЛИТИЕВАЯ БДН 10/12</t>
  </si>
  <si>
    <t>БАТАРЕЯ ЛИТИЕВАЯ БДН 360</t>
  </si>
  <si>
    <t>БАТАРЕЯ ЛИТИЕВАЯ ПОВЫШЕННОЙ ПОЖАРОВЗРЫВОБЕЗОПАСНОСТИ ТИП 524</t>
  </si>
  <si>
    <t>БАТАРЕЯ ЛИТИЕВАЯ ПОВЫШЕННОЙ ПОЖАРОВЗРЫВОБЕЗОПАСНОСТИ ТХЛ 0839М</t>
  </si>
  <si>
    <t>БАТАРЕЯ ЛИТИЕВАЯ ПОВЫШЕННОЙ ПОЖАРОВЗРЫВОБЕЗОПАСНОСТИ ТХЛ 0949М</t>
  </si>
  <si>
    <t>БАТАРЕЯ ЛИТИЕВАЯ ПОВЫШЕННОЙ ПОЖАРОВЗРЫВОБЕЗОПАСНОСТИ ТХЛ 10/12М</t>
  </si>
  <si>
    <t>БАТАРЕЯ ЛИТИЕВАЯ ПОВЫШЕННОЙ ПОЖАРОВЗРЫВОБЕЗОПАСНОСТИ ТХЛ 360М</t>
  </si>
  <si>
    <t>БАТАРЕЯ ЛИТИЕВАЯ ПОВЫШЕННОЙ ПОЖАРОВЗРЫВОБЕЗОПАСНОСТИ ТХЛ 524М</t>
  </si>
  <si>
    <t>БАТАРЕЯ ЛИТИЕВАЯ ТХЛ 0839М</t>
  </si>
  <si>
    <t>БАТАРЕЯ ЛИТИЕВАЯ ТХЛ 0949М</t>
  </si>
  <si>
    <t>БАТАРЕЯ ЛИТИЕВАЯ ТХЛ 360М</t>
  </si>
  <si>
    <t>БАТАРЕЯ ЛИТИЕВАЯ ТХЛ 524М</t>
  </si>
  <si>
    <t>БАТАРЕЯ ЛИТИЕВАЯ ТХЛ ПМ</t>
  </si>
  <si>
    <t>БЛОК ДАТЧИКОВ 14-МСК.00-01.700</t>
  </si>
  <si>
    <t>БЛОК ДАТЧИКОВ 22-МСК.00-03.290</t>
  </si>
  <si>
    <t>БЛОК ДАТЧИКОВ 22-МСК.00-03.290-01</t>
  </si>
  <si>
    <t>БЛОК ДАТЧИКОВ КОМБИНИРОВАННЫЙ 28-ДМУ.00-03.900</t>
  </si>
  <si>
    <t>БЛОК ДАТЧИКОВ КОМБИНИРОВАННЫЙ 28-ДМУ.00-03.900-01</t>
  </si>
  <si>
    <t>БЛОК ДАТЧИКОВ КОМБИНИРОВАННЫЙ 28-ДМУ.00-03.900-02</t>
  </si>
  <si>
    <t>БЛОК ДАТЧИКОВ ПОПЕРЕЧНЫЙ 48-МСК.01-02.800</t>
  </si>
  <si>
    <t>БЛОК ДАТЧИКОВ ПОПЕРЕЧНЫЙ 48-МСК.01-02.800-01</t>
  </si>
  <si>
    <t>БЛОК ДАТЧИКОВ ПОПЕРЕЧНЫЙ 48-МСК.01-02.800-02</t>
  </si>
  <si>
    <t>БЛОК ДАТЧИКОВ ПОПЕРЕЧНЫЙ 48-МСК.01-02.800-03</t>
  </si>
  <si>
    <t>БЛОК ДАТЧИКОВ ПОПЕРЕЧНЫЙ 48-МСК.01-02.800-04</t>
  </si>
  <si>
    <t>БЛОК ДАТЧИКОВ ПОПЕРЕЧНЫЙ 48-МСК.01-02.800-05</t>
  </si>
  <si>
    <t>БЛОК МАГНИТОВ 12-МСК.01-02.300</t>
  </si>
  <si>
    <t>БЛОК МАГНИТОВ 12-МСК.01-02.300-01</t>
  </si>
  <si>
    <t>БЛОК МАГНИТОВ 12-СКР4.ЭМ66-01.00.00</t>
  </si>
  <si>
    <t>БЛОК МАГНИТОВ 14-МСК.01-02.300</t>
  </si>
  <si>
    <t>БЛОК МАГНИТОВ 14-МСК.01-02.300-01</t>
  </si>
  <si>
    <t>БЛОК МАГНИТОВ 14-СКР4.М65-01.00.00</t>
  </si>
  <si>
    <t>БЛОК УЛЬТРАЗВУКОВОЙ ТИП 1 (БЕЗ ПЭП)</t>
  </si>
  <si>
    <t>БЛОК УПРАВЛЕНИЯ 00-АКЛ.01-00.010</t>
  </si>
  <si>
    <t>БЛОК ЧУВСТВИТЕЛЬНЫХ ЭЛЕМЕНТОВ</t>
  </si>
  <si>
    <t>БЛОК ЧУВСТВИТЕЛЬНЫХ ЭЛЕМЕНТОВ БЧЭ500</t>
  </si>
  <si>
    <t>ВИЛКА 40-СНШ.00-00.002</t>
  </si>
  <si>
    <t>ВСТАВКА ТРОСОВАЯ 14-УСК.00-08.040</t>
  </si>
  <si>
    <t>ВСТАВКА ТРОСОВАЯ 20-УСК.00-08.100</t>
  </si>
  <si>
    <t>ВСТАВКА ТРОСОВАЯ 28-УСК.00-08.100</t>
  </si>
  <si>
    <t>ГАЗОСИГНАЛИЗАТОР ИНДИВИДУАЛЬНЫЙ АНКАТ-7664Микро</t>
  </si>
  <si>
    <t>Гидравлический блок питания PP260PA PP 260 PA</t>
  </si>
  <si>
    <t>ДАТЧИК 28-ПРН.00-10.000</t>
  </si>
  <si>
    <t>ДАТЧИК 3CD ВАРИАНТ 1</t>
  </si>
  <si>
    <t>ДАТЧИК 40-ПРН.00-10.000</t>
  </si>
  <si>
    <t>ДАТЧИК 6-ПРН.00-10.000</t>
  </si>
  <si>
    <t>ДАТЧИК 6-ПРН.00-10.000-01</t>
  </si>
  <si>
    <t>ДАТЧИК ПУТИ ДЛЯ ISONIC2010 РУЧНОЙ НА МАГН.КОЛЕСАХ СО ВСТРОЕННЫМ ДАТЧИКОМ ПУТИ</t>
  </si>
  <si>
    <t>ДАТЧИК ПЬЕЗОЭЛЕКТРИЧЕСКИЙ УЛЬТРАЗВУКОВОЙ Н642-1 CD</t>
  </si>
  <si>
    <t>ДАТЧИК УЛЬТРАЗВУКОВОЙ Н634-1WM</t>
  </si>
  <si>
    <t>ДАТЧИК УЛЬТРАЗВУКОВОЙ П211-5,0ДП</t>
  </si>
  <si>
    <t>ДВИГАТЕЛЬ 740.62-1000400-96</t>
  </si>
  <si>
    <t>ДВИГАТЕЛЬ КАМАЗ-43114 740.30-1000402-70</t>
  </si>
  <si>
    <t>ДЕСМОДУР TS 35</t>
  </si>
  <si>
    <t>ДЕФЕКТОСКОП-ТОЛЩИНОМЕР УЛЬТРАЗВУКОВОЙ ПОРТАТИВНЫЙ РУЧНОЙ USMGO13086054</t>
  </si>
  <si>
    <t>ДЕФЕКТОСКОП-ТОЛЩИНОМЕР УЛЬТРАЗВУКОВОЙ ПОРТАТИВНЫЙ РУЧНОЙ USMGO14046050</t>
  </si>
  <si>
    <t>ДЕФЕКТОСКОП-ТОЛЩИНОМЕР УЛЬТРАЗВУКОВОЙ ПОРТАТИВНЫЙ РУЧНОЙ USMGO14096003</t>
  </si>
  <si>
    <t>ДЕФЕКТОСКОП-ТОЛЩИНОМЕР УЛЬТРАЗВУКОВОЙ ПОРТАТИВНЫЙ РУЧНОЙ USMGO14106008</t>
  </si>
  <si>
    <t>ДЕФЕКТОСКОП-ТОЛЩИНОМЕР УЛЬТРАЗВУКОВОЙ ПОРТАТИВНЫЙ РУЧНОЙ USMGO14126006</t>
  </si>
  <si>
    <t>ДИАКАРБ</t>
  </si>
  <si>
    <t>ДИАСЕПТ</t>
  </si>
  <si>
    <t>ДИАТЕК-МДИ</t>
  </si>
  <si>
    <t>ДИАТЕК-ТДИ</t>
  </si>
  <si>
    <t>ДИАФОР-МДИ</t>
  </si>
  <si>
    <t>ДИАФОР-ТДИ</t>
  </si>
  <si>
    <t>ДИБУТЕК</t>
  </si>
  <si>
    <t>ДИОД BAT54S</t>
  </si>
  <si>
    <t>ЗАГЛУШКА 667-311-N6</t>
  </si>
  <si>
    <t>ЗАДВИЖКА КЛИНОВАЯ DN 500 PN 2,5МПа В К-ТЕ С ОТВ.ФЛАНЦАМИ, ПРОКЛАДКАМИ, КРЕПЕЖОМ</t>
  </si>
  <si>
    <t>Источник бесперебойного питания</t>
  </si>
  <si>
    <t>ИСТОЧНИК БЕСПЕРЕБОЙНОГО ПИТАНИЯ 1408060004</t>
  </si>
  <si>
    <t>КАБЕЛЬ 1 20-МСК.01-52.100</t>
  </si>
  <si>
    <t>КАБЕЛЬ 1 28-ПРН.01-51.010</t>
  </si>
  <si>
    <t>КАБЕЛЬ 1 28-ПРН.02-51.010</t>
  </si>
  <si>
    <t>КАБЕЛЬ 1 48-МСК.01-51.110</t>
  </si>
  <si>
    <t>КАБЕЛЬ 10-ПРН.00-51.020</t>
  </si>
  <si>
    <t>КАБЕЛЬ 14-ПРН.00-51.010-01</t>
  </si>
  <si>
    <t>КАБЕЛЬ 14-УСК.03-53.050</t>
  </si>
  <si>
    <t>КАБЕЛЬ 2 20-МСК.01-53.100</t>
  </si>
  <si>
    <t>КАБЕЛЬ 2 48-МСК.01-51.130</t>
  </si>
  <si>
    <t>КАБЕЛЬ 2 48-МСК.01-51.130-01</t>
  </si>
  <si>
    <t>КАБЕЛЬ 20-ДМУ.00-52.100</t>
  </si>
  <si>
    <t>КАБЕЛЬ 28-МСК.01-52.110-01</t>
  </si>
  <si>
    <t>КАБЕЛЬ 28-МСК.01-52.120</t>
  </si>
  <si>
    <t>КАБЕЛЬ 28-ПРН.00-05.240</t>
  </si>
  <si>
    <t>КАБЕЛЬ 3 20-МСК.01-53.200</t>
  </si>
  <si>
    <t>КАБЕЛЬ 32-МСК.01-52.110-01</t>
  </si>
  <si>
    <t>КАБЕЛЬ 32-МСК.01-52.110-02</t>
  </si>
  <si>
    <t>КАБЕЛЬ 40-ДВУ.00-52.100</t>
  </si>
  <si>
    <t>КАБЕЛЬ 40-ДМУ.00-50.030</t>
  </si>
  <si>
    <t>КАБЕЛЬ 40-ДМУ.00-52.010</t>
  </si>
  <si>
    <t>КАБЕЛЬ 40-ДМУ.00-52.010-01</t>
  </si>
  <si>
    <t>КАБЕЛЬ 40-ДМУ.00-53.100</t>
  </si>
  <si>
    <t>КАБЕЛЬ 40-ДМУ.01-50.010</t>
  </si>
  <si>
    <t>КАБЕЛЬ 40-ДМУ.01-50.010-05</t>
  </si>
  <si>
    <t>КАБЕЛЬ 40-ДМУ.01-50.020</t>
  </si>
  <si>
    <t>КАБЕЛЬ 40-ДМУ.01-50.020-05</t>
  </si>
  <si>
    <t>КАБЕЛЬ 40-МСК.00-01.710-01</t>
  </si>
  <si>
    <t>КАБЕЛЬ 40-МСК.01-52.110</t>
  </si>
  <si>
    <t>КАБЕЛЬ 8-МСК.01-53.060</t>
  </si>
  <si>
    <t>КАБЕЛЬ БД 12-МСК.01-58.610</t>
  </si>
  <si>
    <t>Кабель ВБШв 5х35ок(N,РЕ)-1</t>
  </si>
  <si>
    <t>КАБЕЛЬ НОСИТЕЛЯ ДАТЧИКОВ 20-УСК.03-53.090</t>
  </si>
  <si>
    <t>КАБЕЛЬ НОСИТЕЛЯ ДАТЧИКОВ 20-УСК.03-53.090-01</t>
  </si>
  <si>
    <t>КАБЕЛЬ НОСИТЕЛЯ ДАТЧИКОВ 20-УСК.03-53.090-02</t>
  </si>
  <si>
    <t>КАБЕЛЬ НОСИТЕЛЯ ДАТЧИКОВ 28-УСК.03-53.070</t>
  </si>
  <si>
    <t>КАБЕЛЬ НОСИТЕЛЯ ДАТЧИКОВ 38-УСК.03-53.070</t>
  </si>
  <si>
    <t>КАБЕЛЬ НОСИТЕЛЯ ДАТЧИКОВ 6-УСК.03-53.110</t>
  </si>
  <si>
    <t>КАБЕЛЬ ОДМ.09-50.020</t>
  </si>
  <si>
    <t>КАБЕЛЬ ОДОМЕТРОВ 48-МСК.01-51.120</t>
  </si>
  <si>
    <t>КАБЕЛЬ ОДОМЕТРОВ 48-МСК.01-51.120-01</t>
  </si>
  <si>
    <t>КАБЕЛЬ-1 40-ПРН.00-51.010</t>
  </si>
  <si>
    <t>КАЛИБР WM ПрДС 112.00.00.00</t>
  </si>
  <si>
    <t>КАРТРИДЖ HP CF214X</t>
  </si>
  <si>
    <t>КАРТРИДЖ XEROX 106R01412</t>
  </si>
  <si>
    <t>КЛАПАН МАТЕРИАЛА 20 9413</t>
  </si>
  <si>
    <t>КЛАПАН МАТЕРИАЛА, ПОДКЛЮЧЕНИЕ ШЛАНГОВ 1/2", 20 9494</t>
  </si>
  <si>
    <t>КЛАПАН МАТЕРИАЛА, ПОДКЛЮЧЕНИЕ ШЛАНГОВ 3/4", 20 9494</t>
  </si>
  <si>
    <t>КОЛЬЦО УПЛ. TPA200300-T251V</t>
  </si>
  <si>
    <t>КОЛЬЦО УПЛ.104,14Х5,34 ORAR00346-V80</t>
  </si>
  <si>
    <t>КОЛЬЦО УПЛ.470Х8 OR8047000-V80</t>
  </si>
  <si>
    <t>КОММУТАТОР Ethernet ТИП 2 48F56040</t>
  </si>
  <si>
    <t>КОММУТАТОР FCAL 1506HO1611</t>
  </si>
  <si>
    <t>КОММУТАТОР FCAL 1506HO1617</t>
  </si>
  <si>
    <t>КОМПЛЕКТ ГЕОДЕЗИЧЕСКОГО GPS/ГЛОНАСС ОБОРУДОВАНИЯ 5423467592,5406453673</t>
  </si>
  <si>
    <t>КОРПУС ДАТЧИКА 20-МСК.01-03.223</t>
  </si>
  <si>
    <t>КОРПУС ДАТЧИКА 48-МСК.01-02.202</t>
  </si>
  <si>
    <t>КРОНШТЕЙН 40-ПРН.00-00.301</t>
  </si>
  <si>
    <t>КРЫШКА ОДМ.09-00.003</t>
  </si>
  <si>
    <t>ЛОКАТОР НИЗКОЧАСТОТНЫЙ (без к-та укладочных средств и шильдика) НЧЛ.01-00.000</t>
  </si>
  <si>
    <t>МАГНИТНАЯ СИСТЕМА В СБОРЕ 6-MFL-МСК159.ЭМ115</t>
  </si>
  <si>
    <t>МАГНИТНАЯ СИСТЕМА В СБОРЕ 6-MFL-МСК168.ЭМ116</t>
  </si>
  <si>
    <t>МАГНИТНАЯ СИСТЕМА В СБОРЕ 8-MFL-МСК219.ЭМ117</t>
  </si>
  <si>
    <t>МАКЕТ ДЕФЕКТОСКОПА УЛЬТРАЗВУКОВОГО ДЛЯ ВЫЯВЛЕНИЯ ПРОИЗВОЛЬНО-ОРИЕНТИРОВАННЫХ ДЕФЕКТОВ (МВУ) 1:8</t>
  </si>
  <si>
    <t>МАСЛО 10W40 Лукойл Авангард Ультра</t>
  </si>
  <si>
    <t>МИКРОСХ.MT29F128G08AJAAAWP-IT</t>
  </si>
  <si>
    <t>МИКРОСХ.MT29F128G08AJAAAWP-ITZ:A</t>
  </si>
  <si>
    <t>МИКРОСХ.STHV748QTR</t>
  </si>
  <si>
    <t>Модуль управления гидравликой HCM 250 A2 3340-24.4</t>
  </si>
  <si>
    <t>МУЛЬТИПЛЕКСОР Р711</t>
  </si>
  <si>
    <t>МУЛЬТИПЛЕКСОР ТИП 2 ТТ-17.040.30-ЦТД-309-2012</t>
  </si>
  <si>
    <t>ОПЫТНЫЕ ОБРАЗЦЫ КОМБ.БЛОКОВ,ОСНАЩ.УЗ ПРЕОБР. С ПАРАМ.5CD (18ШТ) И КОАКС.РАЗР.СОЕДИНИТЕЛЯМИ</t>
  </si>
  <si>
    <t>ОСЬ ОДМ.09-00.020</t>
  </si>
  <si>
    <t>ОТВЕРДИТЕЛЬ АМИННЫЙ DYTEK A (2-МЕТИЛ 1,5-ПЕНТАМЕТИЛЕНДИАМИН)</t>
  </si>
  <si>
    <t>ПЕРЕДАТЧИК ДЛЯ СКРЕБКА ПДС.01 (без к-та уклад.средств, к-та запчастей, к-та инструмента, таблички) ПДС.01-00.000-01</t>
  </si>
  <si>
    <t>ПЕРЕДАТЧИК ДЛЯ СКРЕБКА ПДС.01 (без к-та уклад.средств, к-та запчастей, к-та инструмента, таблички) ПДС.01-00.000-02</t>
  </si>
  <si>
    <t>ПЛАНКА ОПОРНАЯ 48-МСК.01-02.231</t>
  </si>
  <si>
    <t>ПЛАСТИНА 14-ПРН.00-02.253</t>
  </si>
  <si>
    <t>ПЛАСТИНА 40-ДВУ.00-08.011</t>
  </si>
  <si>
    <t>ПЛАСТИНА CNMM 160612-MR 2025</t>
  </si>
  <si>
    <t>ПЛАСТИНА ЩЕТОЧНАЯ 12-МСК.01-02.110</t>
  </si>
  <si>
    <t>ПЛАСТИНА ЩЕТОЧНАЯ 14-МСК.01-02.110</t>
  </si>
  <si>
    <t>ПЛАСТИНА ЩЕТОЧНАЯ 20-МСК.01-03.100</t>
  </si>
  <si>
    <t>ПЛАСТИНА ЩЕТОЧНАЯ 28-МСК.00-01.180</t>
  </si>
  <si>
    <t>ПЛАСТИНА ЩЕТОЧНАЯ 32-МСК.01-02.100</t>
  </si>
  <si>
    <t>ПЛАСТИНА ЩЕТОЧНАЯ 40-МСК.01-02.100</t>
  </si>
  <si>
    <t>ПЛАСТИНА ЩЕТОЧНАЯ 40-МСК.01-02.110</t>
  </si>
  <si>
    <t>ПЛАСТИНА ЩЕТОЧНАЯ 48-МСК.01-02.170</t>
  </si>
  <si>
    <t>ПЛАСТИНА ЩЕТОЧНАЯ 48-МСК.01-02.180</t>
  </si>
  <si>
    <t>ПЛАСТИНА ЩЕТОЧНАЯ 48-МСК.01-02.270</t>
  </si>
  <si>
    <t>ПЛАТА ПЕЧАТНАЯ 20-УСК.03-58.410 [22.0490.02]</t>
  </si>
  <si>
    <t>ПЛАТА ПЕЧАТНАЯ 28-ДМУ.01-58.610 [22.0724.01]</t>
  </si>
  <si>
    <t>ПЛАТА ПЕЧАТНАЯ 40-ДВУ.00-58.610 [22.0683.04]</t>
  </si>
  <si>
    <t>ПОДОШВА 28-ДМУ.00-03.270</t>
  </si>
  <si>
    <t>ПОКОВКА 12Х18Н10Т D274х1790 Гр.IV ГОСТ 25054-81 Э1А 15-5</t>
  </si>
  <si>
    <t>ПОКОВКА СПЛАВ 27КХ-ИД D200 ГОСТ 10160-75/ПР.2070 27В 3779</t>
  </si>
  <si>
    <t>ПОКОВКА СПЛАВ 27КХ-ИД D330 ГОСТ 10160-75/ПР.2070 27В 3779</t>
  </si>
  <si>
    <t>ПОКОВКА СПЛАВ 27КХ-ИД D375 ГОСТ 10160-75/ПР.2070 27В 3779</t>
  </si>
  <si>
    <t>Преобразователь давления PR-CON 70</t>
  </si>
  <si>
    <t>ПРЕОБРАЗОВАТЕЛЬ ПЬЕЗОЭЛЕКТРИЧЕСКИЙ 4CD</t>
  </si>
  <si>
    <t>ПРЕОБРАЗОВАТЕЛЬ ПЬЕЗОЭЛЕКТРИЧЕСКИЙ 4WM</t>
  </si>
  <si>
    <t>ПРЕОБРАЗОВАТЕЛЬ ПЬЕЗОЭЛЕКТРИЧЕСКИЙ 5CD</t>
  </si>
  <si>
    <t>ПРЕОБРАЗОВАТЕЛЬ ПЬЕЗОЭЛЕКТРИЧЕСКИЙ 5WM</t>
  </si>
  <si>
    <t>ПРЕОБРАЗОВАТЕЛЬ ПЬЕЗОЭЛЕКТРИЧЕСКИЙ УЛЬТРАЗВУКОВОЙ 1WM</t>
  </si>
  <si>
    <t>ПРЕОБРАЗОВАТЕЛЬ ПЬЕЗОЭЛЕКТРИЧЕСКИЙ УЛЬТРАЗВУКОВОЙ 3CD1</t>
  </si>
  <si>
    <t>ПРЕОБРАЗОВАТЕЛЬ ПЬЕЗОЭЛЕКТРИЧЕСКИЙ УЛЬТРАЗВУКОВОЙ 3CD2</t>
  </si>
  <si>
    <t>ПРЕОБРАЗОВАТЕЛЬ ПЬЕЗОЭЛЕКТРИЧЕСКИЙ УЛЬТРАЗВУКОВОЙ 4CD</t>
  </si>
  <si>
    <t>ПРЕОБРАЗОВАТЕЛЬ ПЬЕЗОЭЛЕКТРИЧЕСКИЙ УЛЬТРАЗВУКОВОЙ 4WM</t>
  </si>
  <si>
    <t>ПРИНТЕР ШИРОКОФОРМАТНЫЙ А0 Ч/Б W1141000052</t>
  </si>
  <si>
    <t>ПРОСПЕКТ РЕКЛАМНЫЙ АО "ТРАНСНЕФТЬ-ДИАСКАН" 24х24см НА АНГЛИЙСКОМ</t>
  </si>
  <si>
    <t>ПРУТОК КОВАНЫЙ СПЛАВ 27КХ-ВИ D150 ГОСТ 10160-75/ГОСТ 1133-71/ПР.671-1 5В 2436</t>
  </si>
  <si>
    <t>РАЗЪЕМ 220-10H10-13PN</t>
  </si>
  <si>
    <t>РАЗЪЕМ 220-10H10-6PN</t>
  </si>
  <si>
    <t>РАЗЪЕМ 220-10H12-10PN</t>
  </si>
  <si>
    <t>РАЗЪЕМ 220-10H12-22PN</t>
  </si>
  <si>
    <t>РАЗЪЕМ 220-10H14-12PN</t>
  </si>
  <si>
    <t>РАЗЪЕМ 220-10H14-19PN</t>
  </si>
  <si>
    <t>РАЗЪЕМ 220-10H14-37P1</t>
  </si>
  <si>
    <t>РАЗЪЕМ 220-10H16-19PN</t>
  </si>
  <si>
    <t>РАЗЪЕМ 220-10H16-55PN</t>
  </si>
  <si>
    <t>РАЗЪЕМ 220-10H24-61PN</t>
  </si>
  <si>
    <t>РАЗЪЕМ 220-16E14-12SN</t>
  </si>
  <si>
    <t>РАЗЪЕМ 220-16E14-37S1</t>
  </si>
  <si>
    <t>РАЗЪЕМ 220-16E16-55SN</t>
  </si>
  <si>
    <t>РАЗЪЕМ 222S20M16</t>
  </si>
  <si>
    <t>РАЗЪЕМ 257-778H-00Z16-7PY</t>
  </si>
  <si>
    <t>РАЗЪЕМ 7325-1512-060</t>
  </si>
  <si>
    <t>РАЗЪЕМ 802-008-06Z114-55SA</t>
  </si>
  <si>
    <t>РАЗЪЕМ FVN.03.250.SLAC31</t>
  </si>
  <si>
    <t>РАЗЪЕМ MWDM3L-100PCBRR5T-110</t>
  </si>
  <si>
    <t>РАЗЪЕМ MWDM3L-100S-4K1-40S</t>
  </si>
  <si>
    <t>РАМА 12-МСК.01-28.010</t>
  </si>
  <si>
    <t>РАМА ТОРЦЕВАЯ 2М ZARGES 42904</t>
  </si>
  <si>
    <t>РЫЧАГ 40-ПРН.00-00.361</t>
  </si>
  <si>
    <t>РЫЧАГ 40-ПРН.00-00.361-01</t>
  </si>
  <si>
    <t>Сервоблок к гидравлическому цилиндру PLz500N SBLX125-1.0N</t>
  </si>
  <si>
    <t>Сервоклапан S 65 G 761-3015 SV</t>
  </si>
  <si>
    <t>Система охлаждения для 3-х гидравлических блоков питания PP260PA PP-260 Cooling system</t>
  </si>
  <si>
    <t>СИСТЕМА УЛЬТРАЗВУКОВОГО КОНТРОЛЯ НА ФАЗИРОВАННОЙ РЕШЕТКЕ I011810</t>
  </si>
  <si>
    <t>СИСТЕМА УЛЬТРАЗВУКОВОГО КОНТРОЛЯ НА ФАЗИРОВАННОЙ РЕШЕТКЕ I011811</t>
  </si>
  <si>
    <t>Система управления Labtronic 8800 для стенда</t>
  </si>
  <si>
    <t>Система управления Labtronic 8800 для универсальной испытательной машины</t>
  </si>
  <si>
    <t>СМОЛА ЭПОКСИДНАЯ D.E.R. 330</t>
  </si>
  <si>
    <t>СМОЛА ЭПОКСИДНАЯ НОВОЛАЧНАЯ D.E.N. 438</t>
  </si>
  <si>
    <t>СОЕДИНИТЕЛЬ ЭЛЕКТРИЧЕСКИЙ HPH050UFPHA0P0</t>
  </si>
  <si>
    <t>СОЕДИНИТЕЛЬ ЭЛЕКТРИЧЕСКИЙ HPH050UMLPE0P0</t>
  </si>
  <si>
    <t>СОЕДИНИТЕЛЬ ЭЛЕКТРИЧЕСКИЙ KFS050CPLPE0P0TH</t>
  </si>
  <si>
    <t>СПИРТ БЕНЗИЛОВЫЙ</t>
  </si>
  <si>
    <t>СТАНЦИЯ ВИЗУАЛЬНОГО КОНТРОЛЯ 58177</t>
  </si>
  <si>
    <t>Старт-стоп клапан PF 630 A3 P010075.01</t>
  </si>
  <si>
    <t>ТЕРМОКОНТЕЙНЕР 12-МСК.01-80.000</t>
  </si>
  <si>
    <t>ТЕРМОКОНТЕЙНЕР 14-УЗД.03-80.000 203</t>
  </si>
  <si>
    <t>ТЕРМОКОНТЕЙНЕР 14-УЗД.03-80.000 204</t>
  </si>
  <si>
    <t>ТОНЕР-КАРТРИДЖ Kyocera TK-6305 TASKalfa 3500i/4500i/5500i</t>
  </si>
  <si>
    <t>ФОРМА ЛИТЬЕВАЯ ФЛ32А-ДМУ.001-000</t>
  </si>
  <si>
    <t>ФОРМА ЛИТЬЕВАЯ ФЛ32А-ДМУ.002-000</t>
  </si>
  <si>
    <t>ЦЕНТР РЕМОНТНЫЙ PRC-2000E 020-019-Y-001-41890</t>
  </si>
  <si>
    <t>ЦЕНТР РЕМОНТНЫЙ PRC-2000E 020-019-Y-001-42037</t>
  </si>
  <si>
    <t>Цилиндр водяного контура к преобразователю давления PR-CON 70</t>
  </si>
  <si>
    <t>ШИП 16-СКР4.00-08.030</t>
  </si>
  <si>
    <t>ШИП 28-СКР4.00-08.030</t>
  </si>
  <si>
    <t>ШИП 28-СКР4.00-08.030-01</t>
  </si>
  <si>
    <t>ШИП 28-СКР4.00-08.040-01</t>
  </si>
  <si>
    <t>ШЛЮЗ БЕЗОПАСНОСТИ ТИП 1 LR201308011109</t>
  </si>
  <si>
    <t>ШЛЮЗ БЕЗОПАСНОСТИ ТИП 1 LR201308011136</t>
  </si>
  <si>
    <t>ШЛЮЗ БЕЗОПАСНОСТИ ТИП 2 LR201311006214</t>
  </si>
  <si>
    <t>ЭЛЕКТРОПРИВОД ЭПЦ-4000 Г.18.D220.УХЛ1-а</t>
  </si>
  <si>
    <t>Люберецкий м.р.</t>
  </si>
  <si>
    <t>Люберецкий завод мостостроительного оборудования</t>
  </si>
  <si>
    <t>строительное оборудование</t>
  </si>
  <si>
    <t>28.9</t>
  </si>
  <si>
    <t xml:space="preserve">140004, М.О., г. Люберцы – 2, 
ул. Железнодорожная, дом 4
</t>
  </si>
  <si>
    <t>Жуков Сергей Николаевич</t>
  </si>
  <si>
    <t>(495) 554-43-38</t>
  </si>
  <si>
    <t xml:space="preserve">lzmo@rol.ru  </t>
  </si>
  <si>
    <t>лист стальной прокатный 10-15 ХСНД</t>
  </si>
  <si>
    <t>Пехорский текстиль</t>
  </si>
  <si>
    <t>производство пряжи</t>
  </si>
  <si>
    <t>140070, Люберецкий район, пос. Томилино, д. Жилино-2, Пехорская фабрика</t>
  </si>
  <si>
    <t>Терешкина Елизавета Петровна</t>
  </si>
  <si>
    <t>(495) 557-55-45</t>
  </si>
  <si>
    <t>info@pehorka.ru</t>
  </si>
  <si>
    <t xml:space="preserve">гребенная лента крашенная (ТОПС) шерстяной, полушерстяной, акриловый </t>
  </si>
  <si>
    <t>ООО Профессиональное кухонное оборудование "АТЕСИ"</t>
  </si>
  <si>
    <t>Производство оборудования</t>
  </si>
  <si>
    <t>29.2</t>
  </si>
  <si>
    <t>140000, М.О, г. Люберцы, ул. Красная, дом 1</t>
  </si>
  <si>
    <t xml:space="preserve">Асташкин 
Игорь Ильич
</t>
  </si>
  <si>
    <t>(495) 995-95-99</t>
  </si>
  <si>
    <t xml:space="preserve">atesy@df.ru   </t>
  </si>
  <si>
    <t>лист стальной нержавеющий 0,8 - 1,5 мм.</t>
  </si>
  <si>
    <t>ООО "Скай Лэйк"</t>
  </si>
  <si>
    <t>Пошив одежды</t>
  </si>
  <si>
    <t>18.22</t>
  </si>
  <si>
    <t>Люберцы п. Томилино ул. Гаршина 26 а стр П оф 1</t>
  </si>
  <si>
    <t>Люберцы п. Томилино ул. Гоголя 37/1</t>
  </si>
  <si>
    <t>Давыдкина Людмила Михайловна</t>
  </si>
  <si>
    <t>(495) 363-46-88</t>
  </si>
  <si>
    <t>l.davydkina@skylake.ru</t>
  </si>
  <si>
    <t xml:space="preserve">ткань хлопчато-бумажная, ткань блузочная, ткань вискоза, ткань полиэстр </t>
  </si>
  <si>
    <t>ОАО Люберецкий хлебокомбинат</t>
  </si>
  <si>
    <t>хлеб, выпечка</t>
  </si>
  <si>
    <t>140000, М.О., г. Люберцы, ул. Хлебозаводская, дом 9</t>
  </si>
  <si>
    <t>Гармашева Ирина Михайловна</t>
  </si>
  <si>
    <t xml:space="preserve">(495) 554-45-04 </t>
  </si>
  <si>
    <t>garmasheva_irina@mail.ru</t>
  </si>
  <si>
    <t xml:space="preserve">мука В/С, мука первый сорт, мука обдирная, масло растительное, сахар. </t>
  </si>
  <si>
    <t>Энергоконтракт</t>
  </si>
  <si>
    <t>текстильное производство</t>
  </si>
  <si>
    <t>140070, МО, Люберецкий район, пос. Томилино, ул. Гаршина, 11</t>
  </si>
  <si>
    <t>Буляк Сергей Владимирович</t>
  </si>
  <si>
    <t>(495) 662-42-29</t>
  </si>
  <si>
    <t>арамидное волокно, пряжа</t>
  </si>
  <si>
    <t>более 500 000</t>
  </si>
  <si>
    <t>ООО НПФ "Техэнергокомплекс"</t>
  </si>
  <si>
    <t>электрооборудование</t>
  </si>
  <si>
    <t>31.2</t>
  </si>
  <si>
    <t>140012 Московская обл., г. Люберцы, ул. Транспортная, д. 1</t>
  </si>
  <si>
    <t>Бондарь Виктор Борисович</t>
  </si>
  <si>
    <t xml:space="preserve">(495) 746-25-47 </t>
  </si>
  <si>
    <t xml:space="preserve">вакумные камеры 10 кВ микропроцессорные защиты для распред оборудования 10 кВ, медная шина электротехническая, </t>
  </si>
  <si>
    <t>ООО компания "Продукт сервис"</t>
  </si>
  <si>
    <t>производство кофе</t>
  </si>
  <si>
    <t>15.86</t>
  </si>
  <si>
    <t>140000, МО, г. Люберцы, Котельнический проезд, дом 1</t>
  </si>
  <si>
    <t>Климов Александр Александрович</t>
  </si>
  <si>
    <t>(495) 554-13-81</t>
  </si>
  <si>
    <t xml:space="preserve">кофе зеленый зерна, гофротара, пленка полимерная </t>
  </si>
  <si>
    <t>ООО производственная компания "Лидер"</t>
  </si>
  <si>
    <t>производство соков и напитков</t>
  </si>
  <si>
    <t>15.98</t>
  </si>
  <si>
    <t>140032, МО, Люберецкий район, пос. Малаховка, ул. Гаражная, дом 3</t>
  </si>
  <si>
    <t>Клинецкий Евгений Фёдорович</t>
  </si>
  <si>
    <t>(495) 501-23-00</t>
  </si>
  <si>
    <t>сахар, сок концентрат</t>
  </si>
  <si>
    <t>ОАО "Люберецкий электромеханический завод"</t>
  </si>
  <si>
    <t>140000, М.О., г. Люберцы, ст. «Люберцы – 2» МЖД</t>
  </si>
  <si>
    <t>Успенский Григорий Олегович</t>
  </si>
  <si>
    <t>(495) 554-43-27</t>
  </si>
  <si>
    <t>td-lemz@mail.ru</t>
  </si>
  <si>
    <t>ООО "Полет" Кондитерское предприятие</t>
  </si>
  <si>
    <t>кондитерское производство</t>
  </si>
  <si>
    <t>15.82</t>
  </si>
  <si>
    <t>140003, МО, г. Люберцы-3, корп. 30, строение “Полет”</t>
  </si>
  <si>
    <t>Черник Николай Иванович</t>
  </si>
  <si>
    <t>(495) 559-12-18</t>
  </si>
  <si>
    <t>мука В/С, мука первый сорт, мука обдирная, масло растительное, сахар, гофротара, пленка полимерная</t>
  </si>
  <si>
    <t xml:space="preserve">м.р. Можайский </t>
  </si>
  <si>
    <t>ЗАО "198 КЖИ"</t>
  </si>
  <si>
    <t>Производство изделий из бетона, гипса и цемента, Производство прочих неметаллических минеральных продуктов, Обрабатывающие производства</t>
  </si>
  <si>
    <t xml:space="preserve">143200, РФ, МО, Можайский район,
п. Строитель
</t>
  </si>
  <si>
    <t>Ген.директор Неумывайченко  Юрий Александрович</t>
  </si>
  <si>
    <t>8-49638-20592</t>
  </si>
  <si>
    <t>kgi198@gvsu.ru</t>
  </si>
  <si>
    <t xml:space="preserve">Пенополистирол        </t>
  </si>
  <si>
    <t>металл</t>
  </si>
  <si>
    <t>Суперпластификатор</t>
  </si>
  <si>
    <t>Минеральная вата Роквул</t>
  </si>
  <si>
    <t>Блоки балконные, блоки оконные</t>
  </si>
  <si>
    <t>Материал дублированный строительный</t>
  </si>
  <si>
    <t>Смазка "Krustal</t>
  </si>
  <si>
    <t>ГСМ (бензин, литол, масло, дизтопливо, тосол, нигрол)</t>
  </si>
  <si>
    <t>Компонент силиконовый</t>
  </si>
  <si>
    <t>Автоуслуги</t>
  </si>
  <si>
    <t>Консалтинговые услуги</t>
  </si>
  <si>
    <t>ЗАО «МЭМП»</t>
  </si>
  <si>
    <t>Производство прочих машин и оборудования специального назначения, Производство машин и оборудования, Обрабатывающие производства</t>
  </si>
  <si>
    <t>29.52</t>
  </si>
  <si>
    <t>143200, РФ, МО, г.Можайск, д.105</t>
  </si>
  <si>
    <t xml:space="preserve">Директор
Бергер 
Виктор Исаакович
</t>
  </si>
  <si>
    <t>8-49638-24598</t>
  </si>
  <si>
    <t>mempzao@yandex.ru</t>
  </si>
  <si>
    <t>м.р. Наро-Фоминский</t>
  </si>
  <si>
    <t>ОАО "Опытный завод Гидромонтаж"</t>
  </si>
  <si>
    <t>Шарышев К.А.</t>
  </si>
  <si>
    <t>(495)720-49-72</t>
  </si>
  <si>
    <t>info@ozgm.ru</t>
  </si>
  <si>
    <t>Металл(лист, труба, уголок)</t>
  </si>
  <si>
    <t>Метизы</t>
  </si>
  <si>
    <t>Сварочная проволока, сварочный флюс, электроды</t>
  </si>
  <si>
    <t>Услуги цинкования</t>
  </si>
  <si>
    <t>Услуги автотранспорта</t>
  </si>
  <si>
    <t>Услуги ж/д</t>
  </si>
  <si>
    <t>ООО "ДСК Град"</t>
  </si>
  <si>
    <t>А.А.Ковалев</t>
  </si>
  <si>
    <t>8(495)740-03-61</t>
  </si>
  <si>
    <t>dsk@gradindustry.ru</t>
  </si>
  <si>
    <t>Мука минеральная HeroCreate WhiteFlow</t>
  </si>
  <si>
    <t>Цемент М500Д0 цем 42.5н Adana белый</t>
  </si>
  <si>
    <t>Цемент М500Д0 цем 42.5н Тулацемент</t>
  </si>
  <si>
    <t>Песок 1 класс Багаевский</t>
  </si>
  <si>
    <t>Песок белый фр 0,5-3</t>
  </si>
  <si>
    <t>Песок мелкий белый фр 0.1</t>
  </si>
  <si>
    <t>Щебень гравийный фр 3-10</t>
  </si>
  <si>
    <t>Щебень гранитный фр. 5-10</t>
  </si>
  <si>
    <t>MasterRheobuild PC 3000/МастерРеобилд РС 3000 Суперпластифицирующая добавка</t>
  </si>
  <si>
    <t>Пигмент red HeroCrete CC2302</t>
  </si>
  <si>
    <t>Арматура А240 (А-1) д22</t>
  </si>
  <si>
    <t>Арматура B500C д10, бухта</t>
  </si>
  <si>
    <t>Арматура B500C д12, бухта</t>
  </si>
  <si>
    <t>Арматура B500C д6, бухта</t>
  </si>
  <si>
    <t>Арматура B500C д8, бухта</t>
  </si>
  <si>
    <t>Арматура А500С д10</t>
  </si>
  <si>
    <t>Арматура А500С д12</t>
  </si>
  <si>
    <t>Арматура А500С д16</t>
  </si>
  <si>
    <t>Арматура А500С д20</t>
  </si>
  <si>
    <t>Арматура А500С д8</t>
  </si>
  <si>
    <t>Канат арматурный д9.0 К-7 бухта</t>
  </si>
  <si>
    <t>Проволока д.5 Вр-1</t>
  </si>
  <si>
    <t>Лист стальной г/к 8 мм ГОСТ 103-2006</t>
  </si>
  <si>
    <t>Минеральная вата П100 толщиной 180мм</t>
  </si>
  <si>
    <t>ПСБС-35 толщина 180мм</t>
  </si>
  <si>
    <t>Композитная гибкая связь для трехслойных железобетонных панелей БПА В-300-6-П-90</t>
  </si>
  <si>
    <t>Композитная гибкая связь для трехслойных железобетонных панелей БПА В-420-6-П-45</t>
  </si>
  <si>
    <t>Окно ДБ-1 (2350х800 R=0.69 м2*С/Вт)</t>
  </si>
  <si>
    <t>Окно ДБ-1* (2350х800 R=0.69 м2*С/Вт)</t>
  </si>
  <si>
    <t>Окно ОК-1 (1600х1800 R=0.69 м2*С/Вт)</t>
  </si>
  <si>
    <t>Окно ОК-1* (1600х1800 R=0.69 м2*С/Вт)</t>
  </si>
  <si>
    <t>Окно ОК-2 (1600х2100 R=0.69 м2*С/Вт)</t>
  </si>
  <si>
    <t>Окно ОК-2* (1600х2100 R=0.69 м2*С/Вт)</t>
  </si>
  <si>
    <t>Окно ОК-3 (1600х600 R=0.69 м2*С/Вт)</t>
  </si>
  <si>
    <t>Окно ОК-3* (1600х600 R=0.69 м2*С/Вт)</t>
  </si>
  <si>
    <t>Термоплавкий клей</t>
  </si>
  <si>
    <t>Приточный клапан КИВ-125 350мм</t>
  </si>
  <si>
    <t>Газ сжиженный СПБТ</t>
  </si>
  <si>
    <t>ЗАО Комбинат "Нарэкопрод"</t>
  </si>
  <si>
    <t>Мясная</t>
  </si>
  <si>
    <t>Чичакян Грачья Андраникович</t>
  </si>
  <si>
    <t>8(496)343 60-61              343-04-40</t>
  </si>
  <si>
    <t>info@narekoprod.ru</t>
  </si>
  <si>
    <t>Живок</t>
  </si>
  <si>
    <t>8(496)343 60-61              343-04-41</t>
  </si>
  <si>
    <t>8(496)343 60-61              343-04-42</t>
  </si>
  <si>
    <t xml:space="preserve">Полутуши (охлажд) </t>
  </si>
  <si>
    <t>8(496)343 60-61              343-04-43</t>
  </si>
  <si>
    <t>ООО "Кералит"</t>
  </si>
  <si>
    <t>огнеупорная</t>
  </si>
  <si>
    <t>В.М. Горбаненко</t>
  </si>
  <si>
    <t>+7-496-344-59-44</t>
  </si>
  <si>
    <t>info@keralit.com</t>
  </si>
  <si>
    <t>Карбид кремния</t>
  </si>
  <si>
    <t>Белый корунд</t>
  </si>
  <si>
    <t>высокоглиноземистый цемент</t>
  </si>
  <si>
    <t>реактивный глинозем</t>
  </si>
  <si>
    <t>боксит</t>
  </si>
  <si>
    <t>Шамот</t>
  </si>
  <si>
    <t>Андалузит</t>
  </si>
  <si>
    <t>Технический углерод N990</t>
  </si>
  <si>
    <t>Магнезит синтетический</t>
  </si>
  <si>
    <t>Глина огнеупорная Ч-1</t>
  </si>
  <si>
    <t>ОАО "НФМЗ"</t>
  </si>
  <si>
    <t>143300 Московская обл., г. Наро-Фоминск 2-й Володарский пер. д. 23</t>
  </si>
  <si>
    <t>Дическул М.Д.</t>
  </si>
  <si>
    <t>8 (495) 992-29-23</t>
  </si>
  <si>
    <t>info@nfmz.ru</t>
  </si>
  <si>
    <t>Инструмент для металлообработки Iscar, Walter, Sandvik</t>
  </si>
  <si>
    <t>Услуги по переточке инструмента для металлообработки Iscar, Walter, Sandvik</t>
  </si>
  <si>
    <t>Керамические чипсы Rösler</t>
  </si>
  <si>
    <t>Абразивный инструмент на керамической основе</t>
  </si>
  <si>
    <t>Изготовление оснастки по чертежам заказчика.</t>
  </si>
  <si>
    <t>ЗАО НПП "ОРИОН"</t>
  </si>
  <si>
    <t>Приборостроение</t>
  </si>
  <si>
    <t xml:space="preserve"> 30.01.1</t>
  </si>
  <si>
    <t>Докучаев А.В.</t>
  </si>
  <si>
    <t>(496)34-911-01</t>
  </si>
  <si>
    <t>nf-orn@mail.ru</t>
  </si>
  <si>
    <t>Комплектующие изделия радиоэлектронного профиля</t>
  </si>
  <si>
    <t>Пластик АБС</t>
  </si>
  <si>
    <t>Крепежые изделия</t>
  </si>
  <si>
    <t>Монтажные провода</t>
  </si>
  <si>
    <t>ЗАО "РОСИЗОЛ"</t>
  </si>
  <si>
    <t>25.13.2</t>
  </si>
  <si>
    <t>ЧЕРНЕГА Виктор Павлович</t>
  </si>
  <si>
    <t>8(495)644-42-16</t>
  </si>
  <si>
    <t>rosizol@mail.ru</t>
  </si>
  <si>
    <t>Трубы стеклопластиковые</t>
  </si>
  <si>
    <t>Силиконовая резиновая смесь</t>
  </si>
  <si>
    <t>Изоляторы</t>
  </si>
  <si>
    <t>Пластикат</t>
  </si>
  <si>
    <t>18.22.1</t>
  </si>
  <si>
    <t>ХАРЛАМОВ Владимир Сергеевич</t>
  </si>
  <si>
    <t>8 (496) 345-20-28</t>
  </si>
  <si>
    <t>russia@lutchsport.ru</t>
  </si>
  <si>
    <t>Чернила, сублимационная бумага</t>
  </si>
  <si>
    <t>9 (496) 345-20-28</t>
  </si>
  <si>
    <t>Синтетическое полотно</t>
  </si>
  <si>
    <t>ООО" Птицефабрика "Элинар-Бройлер"</t>
  </si>
  <si>
    <t>Лукинюк Оксана Владимировна</t>
  </si>
  <si>
    <t>(495)745-59-50</t>
  </si>
  <si>
    <t xml:space="preserve">info@elinar-broiler.ru </t>
  </si>
  <si>
    <t>пшеница</t>
  </si>
  <si>
    <t>соевый шрот</t>
  </si>
  <si>
    <t>целлобактерин</t>
  </si>
  <si>
    <t>Сырный продукт</t>
  </si>
  <si>
    <t>специи</t>
  </si>
  <si>
    <t>сухари панировочные</t>
  </si>
  <si>
    <t>Натуральная свинная оболочка</t>
  </si>
  <si>
    <t>гофроящики</t>
  </si>
  <si>
    <t>упаковка</t>
  </si>
  <si>
    <t>этикетки</t>
  </si>
  <si>
    <t>ОАО «Наро-Фоминский хладокомбинат»</t>
  </si>
  <si>
    <t>Савинский Николай Викторович</t>
  </si>
  <si>
    <t>(495)580-58-90</t>
  </si>
  <si>
    <t>info@nxk.ru</t>
  </si>
  <si>
    <t>Электроэнергия (100% РФ)</t>
  </si>
  <si>
    <t>Одинцовский муниципальный район</t>
  </si>
  <si>
    <t>ООО "Хладокомбинат Западный"</t>
  </si>
  <si>
    <t xml:space="preserve">Переработка и консервирование овощей,  производство готовых  и  консервированных  продуктов
</t>
  </si>
  <si>
    <t>15.33.1
 15.13.1</t>
  </si>
  <si>
    <t>143002, Московская обл., г. Одинцово, ул. Западная, д. 22 стр. 3</t>
  </si>
  <si>
    <t>Мовсисян Г.Л.</t>
  </si>
  <si>
    <t>(495) 599-90-01</t>
  </si>
  <si>
    <t>secretar@hkzap.ru</t>
  </si>
  <si>
    <t>Замороженные овощи, фрукты, овощные смеси, готовые блюда, мясные полуфабрикаты</t>
  </si>
  <si>
    <t>ОАО "Голицынский керамический завод"</t>
  </si>
  <si>
    <t xml:space="preserve">Производство строительных материалов </t>
  </si>
  <si>
    <t xml:space="preserve">143041, Московская обл.,
Одинцовский р-н, г. Голицыно, Заводской пр-т. д.25.
</t>
  </si>
  <si>
    <t>Сычева Т.В.</t>
  </si>
  <si>
    <t>(495) 598-24-43</t>
  </si>
  <si>
    <t>gkz1882@mail.ru</t>
  </si>
  <si>
    <t xml:space="preserve">Д/топливо
Тара технологическая
Пакет ПВД упаковочный
</t>
  </si>
  <si>
    <t xml:space="preserve">1260000,0
800000,0
800000,0
</t>
  </si>
  <si>
    <t>ремонт авиационной техники, комплектующих агрегатов и блоков</t>
  </si>
  <si>
    <t>35.30.9</t>
  </si>
  <si>
    <t>143079, Московская обл., Одинцовский р-н, п.Старый Городок, ул.Почтовая, 10</t>
  </si>
  <si>
    <t>Еремин Ю.Н.</t>
  </si>
  <si>
    <t>(498) 677-95-11</t>
  </si>
  <si>
    <t>info@121arz.ru</t>
  </si>
  <si>
    <t>ОАО «У-УАЗ»</t>
  </si>
  <si>
    <t>Авиация</t>
  </si>
  <si>
    <t>670009, Бурятия Респ, Улан-Удэ г, Хоринская ул, дом № 1</t>
  </si>
  <si>
    <t>Белых Л.Я.</t>
  </si>
  <si>
    <t>(3012)480344</t>
  </si>
  <si>
    <t>З/части, детали по бюллетеням для ремонта самолетов типа Су-25</t>
  </si>
  <si>
    <t>5 000 000,0</t>
  </si>
  <si>
    <t>АО «РСК «МиГ»</t>
  </si>
  <si>
    <t>125284, Москва г, 1-й Боткинский проезд, дом № 7</t>
  </si>
  <si>
    <t>Коротков С.С</t>
  </si>
  <si>
    <t>(495)721-81-10</t>
  </si>
  <si>
    <t>З/части, детали по бюллетеням для ремонта самолетов типа МиГ-29</t>
  </si>
  <si>
    <t>1 300 000,0</t>
  </si>
  <si>
    <t>ОАО «АХК «Сухой» «Комсомольский-на-Амуре авиационный завод имени Ю.А. Гагарина»</t>
  </si>
  <si>
    <t>681018, Хабаровский край, Комсомольск-на-Амуре г, Советская ул, дом № 1</t>
  </si>
  <si>
    <t>Пекарш А.И.</t>
  </si>
  <si>
    <t>(4217) 52-64-38</t>
  </si>
  <si>
    <t>З/части, детали по бюллетеням для ремонта самолетов типа Су-27</t>
  </si>
  <si>
    <t>1 500 000,0</t>
  </si>
  <si>
    <t>НОАО «Гидромаш»</t>
  </si>
  <si>
    <t>603022, Нижегородская обл, Нижний Новгород г, Гагарина пр-кт, дом № 22</t>
  </si>
  <si>
    <t>Лузянин А.В.</t>
  </si>
  <si>
    <t>(831) 278-85-21</t>
  </si>
  <si>
    <t>з/части, агрегаты, ремонтно-групповые комплекты для ремонта взлетно-посадочных устройств на самолетах типа Су-25, Су-27, МиГ-29</t>
  </si>
  <si>
    <t>2 000 000,0</t>
  </si>
  <si>
    <t>ОАО «Красный Октябрь»</t>
  </si>
  <si>
    <t>194100, Санкт-Петербург г, Политехническая ул, дом № 13-15</t>
  </si>
  <si>
    <t>Фомичев А.Н.</t>
  </si>
  <si>
    <t>(812) 380-36-30</t>
  </si>
  <si>
    <t>Агрегаты, з/части комплектующие для ремонта изделий КСА-2(3), ГТДЭ-117-(1)</t>
  </si>
  <si>
    <t>2 100 000,0</t>
  </si>
  <si>
    <t>ОАО «БЛМЗ»</t>
  </si>
  <si>
    <t>143900, Московская обл, Балашихинский р-н, Балашиха г, Энтузиастов Западная промзона ш, дом № 4</t>
  </si>
  <si>
    <t>Иванов С.В.</t>
  </si>
  <si>
    <t>(495) 521-76-44</t>
  </si>
  <si>
    <t>Изделия, ремонтно-групповые комплекты для ремонта колес КТ163Д,  К2106Д.</t>
  </si>
  <si>
    <t>800 000,0</t>
  </si>
  <si>
    <t>ОАО «Высокие Технологии»</t>
  </si>
  <si>
    <t>644007, Омск г, Герцена ул, дом № 48</t>
  </si>
  <si>
    <t>Шишкин Д.С.</t>
  </si>
  <si>
    <t>(3812) 770-777</t>
  </si>
  <si>
    <t>Ремонтно-групповые комлеты, з/части для ремонта агрегатов топливной автоматики авиационных двигателей АЛ-31Ф, РД-33</t>
  </si>
  <si>
    <t>1 100 000,0</t>
  </si>
  <si>
    <t>ПАО «Теплообменник»</t>
  </si>
  <si>
    <t>603950, Нижегородская обл, Нижний Новгород г, Ленина пр-кт, дом № 93</t>
  </si>
  <si>
    <t>Нижегородская обл, Нижний Новгород г, ГСП - 1376</t>
  </si>
  <si>
    <t>Тятинькин В.В,</t>
  </si>
  <si>
    <t>(831)  259-99-68</t>
  </si>
  <si>
    <t>Агрегаты, ремонтно-групповые комплекты, з/части для ремонта авиационной системы кондиционирования на самолетах типа Су-25, Су-27, МиГ-29</t>
  </si>
  <si>
    <t>900 000,0</t>
  </si>
  <si>
    <t>ОАО «УМПО»</t>
  </si>
  <si>
    <t>450039, Башкортостан Республика, Уфа г, Ферина ул, дом № 2</t>
  </si>
  <si>
    <t>Артюхов А.В.</t>
  </si>
  <si>
    <t>(3472) 38-26-36</t>
  </si>
  <si>
    <t>З/части для ремонта авиационных двигателей АЛ-31Ф</t>
  </si>
  <si>
    <t>1 800 000,0</t>
  </si>
  <si>
    <t>АО «ПНППК»</t>
  </si>
  <si>
    <t>614990, Пермь г, 25 Октября ул, дом № 106</t>
  </si>
  <si>
    <t>Андреев А.Г.</t>
  </si>
  <si>
    <t>(342) 241-32-11</t>
  </si>
  <si>
    <t>З/части, ремонт по кооперации, комплектующие входящие в авиационные курсы вертикали  на самолетах типа Су-25, Су-27, МиГ-29</t>
  </si>
  <si>
    <t>850 000,0</t>
  </si>
  <si>
    <t>АО «Технодинамика»</t>
  </si>
  <si>
    <t>105318, Москва г, Ибрагимова ул, дом № 29</t>
  </si>
  <si>
    <t>Кузюк М.В.</t>
  </si>
  <si>
    <t>(495)645-45-10</t>
  </si>
  <si>
    <t>Агрегаты, ремонтно-групповые комплекты, з/части для ремонта гидравлического, кислородного оборудования на самолетах типа Су-25, Су-27, МиГ-29</t>
  </si>
  <si>
    <t>1 900 000,0</t>
  </si>
  <si>
    <t>производство сборных железобетонных изделий, бетона</t>
  </si>
  <si>
    <t xml:space="preserve">143050, Московская обл., Одинцовский р-н, п.Большие Вяземы, п.Школьный </t>
  </si>
  <si>
    <t>Свинарева Н.Д.</t>
  </si>
  <si>
    <t>(495) 598-24-71</t>
  </si>
  <si>
    <t>zhbimos6@mail.ru</t>
  </si>
  <si>
    <t>ООО ТД "Вектор"</t>
  </si>
  <si>
    <t>Сфера услуг</t>
  </si>
  <si>
    <t>143409, Московская обл., г. Красногорск, ул. Успенская, д.5, пом.16</t>
  </si>
  <si>
    <t>Осипов А.В.</t>
  </si>
  <si>
    <t>(495)771-55-00</t>
  </si>
  <si>
    <t>wector.info@gmail.com</t>
  </si>
  <si>
    <t>Песок</t>
  </si>
  <si>
    <t>143409, Московская обл., г. Красногорск, ул. Успенская, д.5, пом.17</t>
  </si>
  <si>
    <t>143409, Московская обл., г. Красногорск, ул. Успенская, д.5, пом.18</t>
  </si>
  <si>
    <t>ООО "Стройкомплект"</t>
  </si>
  <si>
    <t xml:space="preserve">Строительство </t>
  </si>
  <si>
    <t>143005, Московская обл., г. Одинцово, ул. Маршала Жукова, д.30</t>
  </si>
  <si>
    <t>Рябинина Л.Л.</t>
  </si>
  <si>
    <t>(495)596-30-54</t>
  </si>
  <si>
    <t>Trest-6@yandex.ru</t>
  </si>
  <si>
    <t>Металл</t>
  </si>
  <si>
    <t>ОАО «Павловопосадская платочная мануфактура»</t>
  </si>
  <si>
    <t>Текстильная промышленность</t>
  </si>
  <si>
    <t>18.24.23</t>
  </si>
  <si>
    <t>142500, Московская область, г. Павловский Посад,ул. Каляева,д. 5</t>
  </si>
  <si>
    <t>Карташов Александр Владимирович  Генеральный директор</t>
  </si>
  <si>
    <t>8 (49643) 70-710</t>
  </si>
  <si>
    <t>e-mail: info@platki.ru</t>
  </si>
  <si>
    <t>Ч/ш пряжа(ОАО «Троицкая камвольная фабрика»</t>
  </si>
  <si>
    <t>12 000 000</t>
  </si>
  <si>
    <t>Комплектующие материалы (более 300 поставщиков)</t>
  </si>
  <si>
    <t>10  000 000</t>
  </si>
  <si>
    <t>ОАО «Павлово-Посадский камвольщик»</t>
  </si>
  <si>
    <t>17.23</t>
  </si>
  <si>
    <t>142505, Московская область, г. Павловский Посад,ул. Корневская,д.1</t>
  </si>
  <si>
    <t>Коневего Константин Юрьевич   Генеральный директор</t>
  </si>
  <si>
    <t>8(49643)2-11-06</t>
  </si>
  <si>
    <t>e-mail: inf@kamvolshik.ru</t>
  </si>
  <si>
    <t>Овечья шерсть(мериносовая)</t>
  </si>
  <si>
    <t>в.т.ч импорт 3 424 400 (Южная Америка).</t>
  </si>
  <si>
    <t>Полиэфирный жгут</t>
  </si>
  <si>
    <t>1041415 (Белоруссия)</t>
  </si>
  <si>
    <t>Красители и химические материалы</t>
  </si>
  <si>
    <t>1355900   (Китай)</t>
  </si>
  <si>
    <t>Нити полиэфиные (Швейцария, Белоруссия, Китай)</t>
  </si>
  <si>
    <t>Нити вискозные (Китай)</t>
  </si>
  <si>
    <t>Пряжа х/б(Узбекистан)</t>
  </si>
  <si>
    <t>Нить металлическая (Китай)</t>
  </si>
  <si>
    <t>запчасти к оборудованию:</t>
  </si>
  <si>
    <t>-Италия ,Франция</t>
  </si>
  <si>
    <t>120  000</t>
  </si>
  <si>
    <t>-Россия (Иваново)</t>
  </si>
  <si>
    <t>50  000</t>
  </si>
  <si>
    <t>-Россия  (Чебоксары)</t>
  </si>
  <si>
    <t>Вспомогательные материалы (шлихта,красители и т.д.):</t>
  </si>
  <si>
    <t>ООО «ЛСР.Стеновые-М»</t>
  </si>
  <si>
    <t>Производство кирпича, черепицы и прочих строительных материалов</t>
  </si>
  <si>
    <t>142507, Московская область, г. Павловский Посад, пер. Пушкинский, д. 6/2</t>
  </si>
  <si>
    <t>Акберов Айдар Абдулажанович   Генеральный директор</t>
  </si>
  <si>
    <t>8-495-139-21-01</t>
  </si>
  <si>
    <t>e-mail:                                        syroyegina.LK@lsrgroup.ru</t>
  </si>
  <si>
    <t>Товары для перепродажи(кирпич др. производителей, кладочные растворы)</t>
  </si>
  <si>
    <t>41 104 760,63</t>
  </si>
  <si>
    <t>Транспортные услуги</t>
  </si>
  <si>
    <t>6 495 928,04</t>
  </si>
  <si>
    <t>Глина</t>
  </si>
  <si>
    <t>5 027 375</t>
  </si>
  <si>
    <t>Услуги по разработки карьера</t>
  </si>
  <si>
    <t>4 475 720,34</t>
  </si>
  <si>
    <t>Песок мытый</t>
  </si>
  <si>
    <t>3 666 583,05</t>
  </si>
  <si>
    <t>Поставка прочих ТМЦ</t>
  </si>
  <si>
    <t>3 579 058,64</t>
  </si>
  <si>
    <t>Реклама и маркетинг</t>
  </si>
  <si>
    <t>1 787 069.64</t>
  </si>
  <si>
    <t>1 442 864,41</t>
  </si>
  <si>
    <t>Топливо(ГСМ)</t>
  </si>
  <si>
    <t>714 004,11</t>
  </si>
  <si>
    <t>ООО  " Производственная компания " Берег"</t>
  </si>
  <si>
    <t>Текстильное производство</t>
  </si>
  <si>
    <t>1754.3</t>
  </si>
  <si>
    <t>Московская область, Павлово-Посадский р-н, пос. Большие Дворы, ул Маяковского, д.126А</t>
  </si>
  <si>
    <t>Ковшутин Андрей Викторович Генеральный директор</t>
  </si>
  <si>
    <t>8-49643-7-90-90</t>
  </si>
  <si>
    <t>sales@po-bereg.ru</t>
  </si>
  <si>
    <t>ООО «Павлово-Посадский Гофрокомбинат»</t>
  </si>
  <si>
    <t>Производство гофрированного картона, коробки из гофрированного картона</t>
  </si>
  <si>
    <t>142505, Московская область, г. Павловский Посад, Мишутинское шоссе, д. 66-б</t>
  </si>
  <si>
    <t>Говоров Сергей Юрьевич  Генеральный директор</t>
  </si>
  <si>
    <t>8-495-960-19-22, 8-495-972-81-47</t>
  </si>
  <si>
    <t>e-mail:ok@ppgk.ru</t>
  </si>
  <si>
    <t>бумагам разных форматов</t>
  </si>
  <si>
    <t>картон разных форматов</t>
  </si>
  <si>
    <t>ООО «Крупинский арматурный завод»</t>
  </si>
  <si>
    <t>Машиностроение и металлообработка</t>
  </si>
  <si>
    <t>28.75.11</t>
  </si>
  <si>
    <t>142516, Московская область, Павлово-Посадский район, пос. Крупино, д. 75</t>
  </si>
  <si>
    <t>Третьяков Евгений Анатольевич Управляющий</t>
  </si>
  <si>
    <t>8 (49643)73-125</t>
  </si>
  <si>
    <t>e-mail : krupino@rambler.ru</t>
  </si>
  <si>
    <t>Труба ВГП и металлообработка</t>
  </si>
  <si>
    <t>ОАО «Металлоизделия»</t>
  </si>
  <si>
    <t>Производство частей звукозаписывающих и звукопроизводящих апп.,антен</t>
  </si>
  <si>
    <t>32.30.5</t>
  </si>
  <si>
    <t>142517, Московская область, Павлово-Посадский район, деревня Улитино, дом 81</t>
  </si>
  <si>
    <t>Кроль   Михаил Леонидович Генеральный директор</t>
  </si>
  <si>
    <t>8 (49643)75-096</t>
  </si>
  <si>
    <t>e-mail : met_izdel@mail.ru</t>
  </si>
  <si>
    <t>Химические препараты</t>
  </si>
  <si>
    <t>Тара</t>
  </si>
  <si>
    <t>Комплектующие</t>
  </si>
  <si>
    <t>Материалы</t>
  </si>
  <si>
    <t>100  367</t>
  </si>
  <si>
    <t>Электрика</t>
  </si>
  <si>
    <t>Охрана</t>
  </si>
  <si>
    <t>Горюче-смазочные материалы</t>
  </si>
  <si>
    <t>ООО «Сиар»</t>
  </si>
  <si>
    <t>Производство металлических изделий</t>
  </si>
  <si>
    <t>28.75.12, 28.51, 52.21,   25.24.2</t>
  </si>
  <si>
    <t xml:space="preserve">142520, Московская область, Павлово-Посадский район, село Рахманово,д. 8»А» </t>
  </si>
  <si>
    <t>142520, Московская область, Павлово-Посадский район, село Рахманово,д. 8»А»</t>
  </si>
  <si>
    <t>Бусахин Юрий Евгеньевич                   Генеральный директор</t>
  </si>
  <si>
    <t>8(49643)77-622</t>
  </si>
  <si>
    <t>e-mail:                                                    sveta.siar@mail.ru</t>
  </si>
  <si>
    <t>Картон</t>
  </si>
  <si>
    <t>ООО «ТОН»</t>
  </si>
  <si>
    <t>Производство бытовой химии</t>
  </si>
  <si>
    <t>24.52</t>
  </si>
  <si>
    <t>142500 Московская область, г. Павловский Посад, ул.Каляева,д.3</t>
  </si>
  <si>
    <t>Тимофеева Зинаида Михайловна   Генеральный директор</t>
  </si>
  <si>
    <t>8(49643)9-17-86</t>
  </si>
  <si>
    <t>e-mail: 7720923@mail.ru</t>
  </si>
  <si>
    <t>Алкват Т90</t>
  </si>
  <si>
    <t>18  000</t>
  </si>
  <si>
    <t>Бетаин</t>
  </si>
  <si>
    <t>141  919</t>
  </si>
  <si>
    <t>Бутылка п/э канистра 5 л</t>
  </si>
  <si>
    <t>Бутылка ПЭТ канистра 5 л</t>
  </si>
  <si>
    <t xml:space="preserve">Гофрокороб  </t>
  </si>
  <si>
    <t>330  409</t>
  </si>
  <si>
    <t>Изопропиловый спирт</t>
  </si>
  <si>
    <t>742  410</t>
  </si>
  <si>
    <t>Лабс (АБСК) кислота</t>
  </si>
  <si>
    <t>49  000</t>
  </si>
  <si>
    <t>Лимонная кислота</t>
  </si>
  <si>
    <t>11  210</t>
  </si>
  <si>
    <t>Нанса</t>
  </si>
  <si>
    <t>130  201</t>
  </si>
  <si>
    <t>Отдушка</t>
  </si>
  <si>
    <t>129  548</t>
  </si>
  <si>
    <t xml:space="preserve">Полиэтилен </t>
  </si>
  <si>
    <t>258  133</t>
  </si>
  <si>
    <t xml:space="preserve">Преформа </t>
  </si>
  <si>
    <t>775  606</t>
  </si>
  <si>
    <t>Распылитель</t>
  </si>
  <si>
    <t>150  000</t>
  </si>
  <si>
    <t>Скотч прозрачный</t>
  </si>
  <si>
    <t>10  000</t>
  </si>
  <si>
    <t>Сода каустическая /</t>
  </si>
  <si>
    <t>Соль /для техн/ЭКСТРА "Полесье" ( мешки по 50 кг )</t>
  </si>
  <si>
    <t>Соляная кислота</t>
  </si>
  <si>
    <t>4  484</t>
  </si>
  <si>
    <t>Стрейч пленка 450*300 (15 300 1860)</t>
  </si>
  <si>
    <t>Сульфоэтаксилаты (Эмал)</t>
  </si>
  <si>
    <t>340  000</t>
  </si>
  <si>
    <t>Тетранил АТ-7590 (антистатик)</t>
  </si>
  <si>
    <t>35  632</t>
  </si>
  <si>
    <t>Фл. "Утенок" 0,75 с кр. и вкл.</t>
  </si>
  <si>
    <t>30  538</t>
  </si>
  <si>
    <t>Фосфорная кислота 85% ф 35</t>
  </si>
  <si>
    <t>5  203</t>
  </si>
  <si>
    <t>Этикетки в ассортименте</t>
  </si>
  <si>
    <t>125  600</t>
  </si>
  <si>
    <t xml:space="preserve">ОАО «Экситон» </t>
  </si>
  <si>
    <t>Электронная промышленность</t>
  </si>
  <si>
    <t>32.10, 33.20,30.02,70.11, 29.56.2</t>
  </si>
  <si>
    <t>142505, Московская область, г. Павловский Посад, ул. Интернациональная, д. 34а</t>
  </si>
  <si>
    <t>Хукеян Овсеп Эдвардович  Генеральный директор</t>
  </si>
  <si>
    <t>8 (49643) 2-33-67, 8 (49643) 7-02-87, факс ,  8 (49643) 2-40-02</t>
  </si>
  <si>
    <t>e-mail: exiton-1@mail.ru</t>
  </si>
  <si>
    <t>-сырьё и основные материалы</t>
  </si>
  <si>
    <t>-вспомогательные материалы</t>
  </si>
  <si>
    <t>-комплектующие изделия</t>
  </si>
  <si>
    <t>- транспортные расходы сторонних организаций</t>
  </si>
  <si>
    <t>ООО «Экопласт»</t>
  </si>
  <si>
    <t>Производство пластмассовых изделий</t>
  </si>
  <si>
    <t>25.24.2</t>
  </si>
  <si>
    <t>142500, Московская область,г. Павловский Посад,  ул. Каляева, д. 3</t>
  </si>
  <si>
    <t>Канищев Владимир Николаевич директор</t>
  </si>
  <si>
    <t>8(49643)5-73-99,5-42-53</t>
  </si>
  <si>
    <t>e-mail:pplast_09@bk.ru</t>
  </si>
  <si>
    <t>Полимерное сырьё</t>
  </si>
  <si>
    <t xml:space="preserve"> 1 500 000</t>
  </si>
  <si>
    <t>2 500 000</t>
  </si>
  <si>
    <t>ООО «Эмика»</t>
  </si>
  <si>
    <t>Производство писчебумажной продукции</t>
  </si>
  <si>
    <t>21.23</t>
  </si>
  <si>
    <t>142505, Московская область, г. Павловский Посад, ул. Интернацио-нальная, д. 9/1</t>
  </si>
  <si>
    <t>Платонов Александр Сергеевич  генеральный директор</t>
  </si>
  <si>
    <t>8-917-566-66-87</t>
  </si>
  <si>
    <t>e-mail:aleksandrpiatono@yandex.ru</t>
  </si>
  <si>
    <t>Бумага, клей, стрип лента, гофрокороба</t>
  </si>
  <si>
    <t>Общество с  ограниченной ответственностью «Акватон»</t>
  </si>
  <si>
    <t>28.12.  Изделия строительные из металлов</t>
  </si>
  <si>
    <t>142500 Московская область, г. Павловский Посад, ул. 1 Мая, д. 91А</t>
  </si>
  <si>
    <t>Директор Харитонов Евгений Борисович</t>
  </si>
  <si>
    <t>8 (49643)2-51-49</t>
  </si>
  <si>
    <t>akvaton@list.ru</t>
  </si>
  <si>
    <t>Металл в ассортименте, алюминиевый профиль, окна ПВХ, секционные ворота, автоматика на ворота,  жалюзи, профлист, поликарбонат .</t>
  </si>
  <si>
    <t>150 000-200 000 руб.</t>
  </si>
  <si>
    <t>Подольский муниципальный район</t>
  </si>
  <si>
    <t>ООО "ССЛ-Контур"</t>
  </si>
  <si>
    <t>74.82</t>
  </si>
  <si>
    <t>142116 МО, Подольский р-н, вблизи с.ПокровДомодедовское шоссе д47</t>
  </si>
  <si>
    <t>Домодедовское шоссе д47, аренда у ООО "Шанс плюс"</t>
  </si>
  <si>
    <t>Батыркаев Марат Халилович</t>
  </si>
  <si>
    <t>660-18-86</t>
  </si>
  <si>
    <t>info@kontur.ru</t>
  </si>
  <si>
    <t xml:space="preserve">самокл. пленка                самокл.   бумага                              УФ-отверждающаяся краска       </t>
  </si>
  <si>
    <t>25 000 000,0                                                                                  25 0000 00,0                                                                  10 000 000,0</t>
  </si>
  <si>
    <t>Закрытое  акционерное общество "Георг Полимер"</t>
  </si>
  <si>
    <t>Производство прочих пластмассовых изделий, изготовление ПП лотков для пищевой промышленности</t>
  </si>
  <si>
    <t>25.24</t>
  </si>
  <si>
    <t>142184,Московская область,Подольский район, с. Сынково,д.72</t>
  </si>
  <si>
    <t>Набатова Лучеса Борисовна</t>
  </si>
  <si>
    <t>8(495) 988-20-30</t>
  </si>
  <si>
    <t>info@georgpolymer.ru</t>
  </si>
  <si>
    <t>1.Гранулят PPHO НO30GP натуральный</t>
  </si>
  <si>
    <t>ООО "Ле-гран"</t>
  </si>
  <si>
    <t>производство металлоконструкций</t>
  </si>
  <si>
    <t>142180. МО. Подольский р-он. д. Сергеевка. Стр. 150</t>
  </si>
  <si>
    <t>Кутиев Владимир Шакирджанович</t>
  </si>
  <si>
    <t>8499400-4040</t>
  </si>
  <si>
    <t>le-gran@legran.ru</t>
  </si>
  <si>
    <t>Замки врезные</t>
  </si>
  <si>
    <t>краска порошковая</t>
  </si>
  <si>
    <t>МДФ</t>
  </si>
  <si>
    <t>пиломатериалы ясеневые</t>
  </si>
  <si>
    <t>пленка ПВХ</t>
  </si>
  <si>
    <t>ООО ЕВРОПЛАСТ</t>
  </si>
  <si>
    <t>36.63.7</t>
  </si>
  <si>
    <t>142116, Московская область, Подольский р-н, пос. Сельхозтехника, Домодедовское шоссе. д.1/1</t>
  </si>
  <si>
    <t>Краснов О.Г.</t>
  </si>
  <si>
    <t>495 221-62-41</t>
  </si>
  <si>
    <t>KrasnovOG@evroplast.biz</t>
  </si>
  <si>
    <t xml:space="preserve">ТДИ                             полиол МВ 3500      прочее химсырье </t>
  </si>
  <si>
    <t xml:space="preserve"> 33 998 000,0                                32 788 000,0                                  9 522 000,0     </t>
  </si>
  <si>
    <t>ООО НПО "Петровакс Фарм"</t>
  </si>
  <si>
    <t>фармацевтическая</t>
  </si>
  <si>
    <t>117587 Москва , ул. Днепропетровская д2</t>
  </si>
  <si>
    <t>с. Покров, ул. Сосновая д1</t>
  </si>
  <si>
    <t>Ефимов А.Н.</t>
  </si>
  <si>
    <t>926-15-30,744-29-69</t>
  </si>
  <si>
    <t>npo@petrovax.ru</t>
  </si>
  <si>
    <t xml:space="preserve">антигены вирусогриппа                пачки для шприца                               лидаза субстанция                                      шприцы         </t>
  </si>
  <si>
    <t>66 239 000                                           654 000                                   2 953 000                                     23 990 000</t>
  </si>
  <si>
    <t>Раменский муниципальный район</t>
  </si>
  <si>
    <t>Акционерное общество "Раменский приборостроительный завод"</t>
  </si>
  <si>
    <t>Авиационная промышленность</t>
  </si>
  <si>
    <t>33.20.8</t>
  </si>
  <si>
    <t>140150,                                                                        г. Раменское, ул.Михалевича 39</t>
  </si>
  <si>
    <t>140150,                      г. Раменское, ул.Михалевича 39</t>
  </si>
  <si>
    <t>Анохин Сергей Вячеславович</t>
  </si>
  <si>
    <t>+7 (495) 995 94 03</t>
  </si>
  <si>
    <t>pochta@rpz.ru</t>
  </si>
  <si>
    <t>Рама монтажная РМ-84, РМ-89</t>
  </si>
  <si>
    <t>от 500 000 (пятисот тысяч) рублей</t>
  </si>
  <si>
    <t>Микросборки, печатные платы,</t>
  </si>
  <si>
    <t>Соединители импортные</t>
  </si>
  <si>
    <t>Подшипники</t>
  </si>
  <si>
    <t>ВИНС-М</t>
  </si>
  <si>
    <t>Печатные платы</t>
  </si>
  <si>
    <t>Микросхемы, диоды, триоды,  БП</t>
  </si>
  <si>
    <t>Модуль цифровой (МЦП-9)</t>
  </si>
  <si>
    <t>Соединители</t>
  </si>
  <si>
    <t>Вентиляторы ЭВ-02, ЭВ-07</t>
  </si>
  <si>
    <t>Соединители СНД-23</t>
  </si>
  <si>
    <t>Ситалл СО-115</t>
  </si>
  <si>
    <t>Реле импортные (Франция)</t>
  </si>
  <si>
    <t>ДТ-14</t>
  </si>
  <si>
    <t>МЛ-202</t>
  </si>
  <si>
    <t>Резисторы, микросхемы, транзисторы</t>
  </si>
  <si>
    <t>Фотоприемное устройство</t>
  </si>
  <si>
    <t>Газоразрядный лазер</t>
  </si>
  <si>
    <t>Микросхемы, БП, резисторы, транзисторы</t>
  </si>
  <si>
    <t>Гироскопы</t>
  </si>
  <si>
    <t>Двигатели (МДГ-1), синусно-косинусный датчик СКТ</t>
  </si>
  <si>
    <t>Комплект изделий А-317,313, БПК 6ПУ</t>
  </si>
  <si>
    <t>Акселерометры, сильфоны, корпуса ИУК</t>
  </si>
  <si>
    <t>синусно-косинусный датчик, усилители, ДГМ</t>
  </si>
  <si>
    <t>Микросхемы (1582), микросборки</t>
  </si>
  <si>
    <t>Микросборки</t>
  </si>
  <si>
    <t>Анализатор спектра</t>
  </si>
  <si>
    <t>ОАО "ВНИПИвзрывгеофизика"</t>
  </si>
  <si>
    <t>140105, г. Раменское, ул. Прямолинейная, д.26</t>
  </si>
  <si>
    <t>140105,                           г. Раменское, ул. Прямолинейная, д.26</t>
  </si>
  <si>
    <t>Меркулов Александр Алексеевич</t>
  </si>
  <si>
    <t>8(496)463-33-19</t>
  </si>
  <si>
    <t>info@vnipivg.ru</t>
  </si>
  <si>
    <t>Объём закупок продукции, ежемесячно по раздельным позициям, не превышает 500 тыс. руб. Импортная продукция не закупается и не используется</t>
  </si>
  <si>
    <t>м.р. Рузский</t>
  </si>
  <si>
    <t>ООО "Мирэ Тек"</t>
  </si>
  <si>
    <t>ПРОИЗВОДСТВО ПРОЧИХ НЕМЕТАЛЛИЧЕСКИХ МИНЕРАЛЬНЫХ ПРОДУКТОВ</t>
  </si>
  <si>
    <t>26.82.6</t>
  </si>
  <si>
    <t>143160, Московская область, Рузский район, сп Дороховское, 86 км.Минского шоссе, 9</t>
  </si>
  <si>
    <t>Московская область, Рузский район, сп Дороховское, 86 км.Минского шоссе, 9</t>
  </si>
  <si>
    <t>Ким Дже Сиг</t>
  </si>
  <si>
    <t>(495)785-13-80</t>
  </si>
  <si>
    <t>lknyaginina@mail.ru</t>
  </si>
  <si>
    <t>ООО "ДИСИ"</t>
  </si>
  <si>
    <t>26.15</t>
  </si>
  <si>
    <t>143130, Московская область, Рузский район, п.Тучково, ул.Партизан, д.41,к.1</t>
  </si>
  <si>
    <t>Зайцева Анастасия Юрьевна</t>
  </si>
  <si>
    <t>(495)780-45-41</t>
  </si>
  <si>
    <t>zaytseva@bohemia.ru</t>
  </si>
  <si>
    <t>Готовые стеклянные изделия (кружки, бокалы, стаканы, пепельницы и др) для декорирования</t>
  </si>
  <si>
    <t>Полимерстирол (Южная Корея)</t>
  </si>
  <si>
    <t>ООО "Д.А.Рус"</t>
  </si>
  <si>
    <t>ПРОИЗВОДСТВО РЕЗИНОВЫХ И ПЛСТМАССОВЫХ  ИЗДЕЛИЙ</t>
  </si>
  <si>
    <t>25.1</t>
  </si>
  <si>
    <t>Мюн Ген Хо</t>
  </si>
  <si>
    <t>(495)785-13-92</t>
  </si>
  <si>
    <t>dacompany@yandex.ru</t>
  </si>
  <si>
    <t>Каучук в первичной форме (Индия)</t>
  </si>
  <si>
    <t>ООО "Сейонг Рус"</t>
  </si>
  <si>
    <t>ПРОИЗВОДСТВО АППАРАТУРЫ ДЛЯ РАДИО, ТЕЛЕВИДЕНИЯ И СВЯЗИ</t>
  </si>
  <si>
    <t>32.10.3</t>
  </si>
  <si>
    <t>Чжун Кюнхва</t>
  </si>
  <si>
    <t>(495)785-13-94</t>
  </si>
  <si>
    <t>minotskaya@mail.ru</t>
  </si>
  <si>
    <t>Комплектующие изделия из стекла для стиральных машин (Южная Корея)</t>
  </si>
  <si>
    <t>м.р. Серебряно-Прудский</t>
  </si>
  <si>
    <t>ЗАО "АИС "Ферма Роста"</t>
  </si>
  <si>
    <t>животноводство,              переработка молока</t>
  </si>
  <si>
    <t>0.21                             15.51</t>
  </si>
  <si>
    <t>п. Серебряные Пруды, ул. Почтовая, д.1</t>
  </si>
  <si>
    <t>Л.Ю. Лужных</t>
  </si>
  <si>
    <t>705-17-30</t>
  </si>
  <si>
    <t>Жмых подсолнечный</t>
  </si>
  <si>
    <t>Полиэтилен низкого давления ПЭ2НТ 76-17</t>
  </si>
  <si>
    <t xml:space="preserve"> м. р.Солнечногорский </t>
  </si>
  <si>
    <t>ЗАО "Солнечногорский завод "ЕВРОПЛАСТ"</t>
  </si>
  <si>
    <t>производство изделий из пластмасс</t>
  </si>
  <si>
    <t>141532,МО,Солнечногорский  р-н, Кировский с.о., д.Радумля, мкр. Механического завода №1</t>
  </si>
  <si>
    <t>Беляев Л.М.</t>
  </si>
  <si>
    <t>7-495-745-88-85</t>
  </si>
  <si>
    <t>office@europlast.ru</t>
  </si>
  <si>
    <t>ПНД InnoPlus HD3001C</t>
  </si>
  <si>
    <t xml:space="preserve"> м.р Солнечногорский </t>
  </si>
  <si>
    <t>ПНД Borealis 6561</t>
  </si>
  <si>
    <t xml:space="preserve"> Полиэтилен высокого давления MA 8200</t>
  </si>
  <si>
    <t xml:space="preserve"> ЗАО «Софос»</t>
  </si>
  <si>
    <t>производство оконных систем</t>
  </si>
  <si>
    <t>г. Солнечногорск, ул. Красная д. 161</t>
  </si>
  <si>
    <t>Чупахин Игорь Юрьевич</t>
  </si>
  <si>
    <t>8 495 941 99 51</t>
  </si>
  <si>
    <t>info@sofos.ru</t>
  </si>
  <si>
    <t>Стекло, профиль, фурнитура, герметик,</t>
  </si>
  <si>
    <t>уплотнители, подоконники, армирование</t>
  </si>
  <si>
    <t>ООО Продинко</t>
  </si>
  <si>
    <t>производство пищевых продуктов</t>
  </si>
  <si>
    <t>Солнечногорский р-он, д. Елино, ул. Зеленоградская, д.1</t>
  </si>
  <si>
    <t>Буркин Алексей Сергеевич</t>
  </si>
  <si>
    <t>8 495-232-20-92</t>
  </si>
  <si>
    <t>burkin@prodinko.ru</t>
  </si>
  <si>
    <t>Инжир</t>
  </si>
  <si>
    <t>Изюм для кондитерского производства</t>
  </si>
  <si>
    <t>Абрикос сушеный</t>
  </si>
  <si>
    <t>Арахис сырой</t>
  </si>
  <si>
    <t>ООО "Форма Строй"</t>
  </si>
  <si>
    <t>производство изделий из бетона</t>
  </si>
  <si>
    <t>141503, Московская область, г. Солнечногорск, ул Краснофлотская, д. 1 А</t>
  </si>
  <si>
    <t>Букреев Олег Александрович</t>
  </si>
  <si>
    <t xml:space="preserve">7 (495) 994-02-62 </t>
  </si>
  <si>
    <t>info@formastroy.ru</t>
  </si>
  <si>
    <t>цемент марки не ниже 500</t>
  </si>
  <si>
    <t>щебень гранитный</t>
  </si>
  <si>
    <t>Талдомский район</t>
  </si>
  <si>
    <t>АО ТОЗ "Промсвязь</t>
  </si>
  <si>
    <t>производство строительных металлических изделий</t>
  </si>
  <si>
    <t>28.12</t>
  </si>
  <si>
    <t>р.п. Северный ул. Зеленая д.16</t>
  </si>
  <si>
    <t>Олейник М.И.</t>
  </si>
  <si>
    <t>8-49620-7-44-80</t>
  </si>
  <si>
    <t>m74480@mail.ru</t>
  </si>
  <si>
    <t>Краска порошковая RAL 7035</t>
  </si>
  <si>
    <t>АО ТОЗ "Промсвязь"</t>
  </si>
  <si>
    <t>Лента горячекатанная 1,5 мм</t>
  </si>
  <si>
    <t>Лента горячекатанная 2,0 мм</t>
  </si>
  <si>
    <t>Лента оцинкованная 1,5 мм</t>
  </si>
  <si>
    <t>Лист холоднокатанный карта 0,6 мм</t>
  </si>
  <si>
    <t>Лента холоднокатанная 1,0 мм</t>
  </si>
  <si>
    <t>ООО Рубис</t>
  </si>
  <si>
    <t>производство кормов для домашних животных</t>
  </si>
  <si>
    <t>15.72</t>
  </si>
  <si>
    <t>п. Запрудня, ул. Ленина, д. 1</t>
  </si>
  <si>
    <t>Марков Вадим Борисович</t>
  </si>
  <si>
    <t>49620 3-20-06, 3-18-94</t>
  </si>
  <si>
    <t>vmarkov@alpintech.ru</t>
  </si>
  <si>
    <t>Баранье сырье - нога</t>
  </si>
  <si>
    <t>49621 3-20-06, 3-18-94</t>
  </si>
  <si>
    <t>Говяжье сырье - желудок</t>
  </si>
  <si>
    <t>49622 3-20-06, 3-18-94</t>
  </si>
  <si>
    <t>Говяжье сырье - шкура</t>
  </si>
  <si>
    <t>49623 3-20-06, 3-18-94</t>
  </si>
  <si>
    <t>Перекись водорода</t>
  </si>
  <si>
    <t>49624 3-20-06, 3-18-94</t>
  </si>
  <si>
    <t>Свинное сырье - легкое</t>
  </si>
  <si>
    <t>ООО "Арсенал"</t>
  </si>
  <si>
    <t>дубление и отделка кожи</t>
  </si>
  <si>
    <t>141912, Московская обл., Талдомский р-он, рп.Северный, ул.Зеленая, д.16</t>
  </si>
  <si>
    <t>Серебряный Виктор Яковлевич</t>
  </si>
  <si>
    <t>8(49620) 7-44-58</t>
  </si>
  <si>
    <t>sv7980@gmail.com</t>
  </si>
  <si>
    <t>химматериалы для обработки кожевенного сырья</t>
  </si>
  <si>
    <t>шкуры КРС</t>
  </si>
  <si>
    <t>ООО Завод котельного оборудования</t>
  </si>
  <si>
    <t>производство санитарно-технических работ</t>
  </si>
  <si>
    <t>45.33</t>
  </si>
  <si>
    <t>г. Талдом,ул. Загородная, д. 1 а</t>
  </si>
  <si>
    <t>Власенко Юрий Григорьевич</t>
  </si>
  <si>
    <t xml:space="preserve">49620 6-52-40. </t>
  </si>
  <si>
    <t>info@zkotel.ru</t>
  </si>
  <si>
    <t>Котельное оборудование, контрольно-измерительные приборы и автоматика к нему</t>
  </si>
  <si>
    <t>Горелочные устройства, контрольно-измерительные приборы и автоматика к ним</t>
  </si>
  <si>
    <t>Шатурский м.р.</t>
  </si>
  <si>
    <t>ООО"Шатурская швейная мануфактура"</t>
  </si>
  <si>
    <t xml:space="preserve">         лёгкая промышленность </t>
  </si>
  <si>
    <t xml:space="preserve">         14,   15.2</t>
  </si>
  <si>
    <t>Шатура,Советская, 44</t>
  </si>
  <si>
    <t>г. Шатура,Советская, 44</t>
  </si>
  <si>
    <t>Родионов А.П.</t>
  </si>
  <si>
    <t>8(49645)   207-50</t>
  </si>
  <si>
    <t>best@profroba.ru</t>
  </si>
  <si>
    <t>ткань премьер комфорт250</t>
  </si>
  <si>
    <t>ткань Нортси чёрная</t>
  </si>
  <si>
    <t>Гензуи FR ткань красная</t>
  </si>
  <si>
    <t>ткань Этна FR оранжевая</t>
  </si>
  <si>
    <t>ткань Фролл 330</t>
  </si>
  <si>
    <t>плащево-курточная двухслойная</t>
  </si>
  <si>
    <t>пробан 3111 т.синий</t>
  </si>
  <si>
    <t>холлофайбер ТЭК 150 гр.</t>
  </si>
  <si>
    <t>ткань плащёвая СТ21А синий</t>
  </si>
  <si>
    <t>Шатура,Советская, 45</t>
  </si>
  <si>
    <t>Шатура,Советская, 46</t>
  </si>
  <si>
    <t>Шатура,Советская, 47</t>
  </si>
  <si>
    <t>Шатура,Советская, 48</t>
  </si>
  <si>
    <t>Шатура,Советская, 49</t>
  </si>
  <si>
    <t>Шатура,Советская, 50</t>
  </si>
  <si>
    <t>Шатура,Советская, 51</t>
  </si>
  <si>
    <t>Шатура,Советская, 52</t>
  </si>
  <si>
    <t>Шатура,Советская, 53</t>
  </si>
  <si>
    <t>г. Шатура,Советская, 45</t>
  </si>
  <si>
    <t>г. Шатура,Советская, 46</t>
  </si>
  <si>
    <t>г. Шатура,Советская, 47</t>
  </si>
  <si>
    <t>г. Шатура,Советская, 48</t>
  </si>
  <si>
    <t>г. Шатура,Советская, 49</t>
  </si>
  <si>
    <t>г. Шатура,Советская, 50</t>
  </si>
  <si>
    <t>г. Шатура,Советская, 51</t>
  </si>
  <si>
    <t>г. Шатура,Советская, 52</t>
  </si>
  <si>
    <t>г. Шатура,Советская, 53</t>
  </si>
  <si>
    <t>8(49645)   207-51</t>
  </si>
  <si>
    <t>8(49645)   207-52</t>
  </si>
  <si>
    <t>8(49645)   207-53</t>
  </si>
  <si>
    <t>8(49645)   207-54</t>
  </si>
  <si>
    <t>8(49645)   207-55</t>
  </si>
  <si>
    <t>8(49645)   207-56</t>
  </si>
  <si>
    <t>8(49645)   207-57</t>
  </si>
  <si>
    <t>8(49645)   207-58</t>
  </si>
  <si>
    <t>8(49645)   207-59</t>
  </si>
  <si>
    <t>142180. МО. Подольский р-он. д. Сергеевка. Стр. 151</t>
  </si>
  <si>
    <t>142180. МО. Подольский р-он. д. Сергеевка. Стр. 152</t>
  </si>
  <si>
    <t>142180. МО. Подольский р-он. д. Сергеевка. Стр. 153</t>
  </si>
  <si>
    <t>142180. МО. Подольский р-он. д. Сергеевка. Стр. 154</t>
  </si>
  <si>
    <t>142180. МО. Подольский р-он. д. Сергеевка. Стр. 155</t>
  </si>
  <si>
    <t>8499400-4041</t>
  </si>
  <si>
    <t>8499400-4042</t>
  </si>
  <si>
    <t>8499400-4043</t>
  </si>
  <si>
    <t>8499400-4044</t>
  </si>
  <si>
    <t>8499400-4045</t>
  </si>
  <si>
    <t>24.53</t>
  </si>
  <si>
    <t>24.54</t>
  </si>
  <si>
    <t>24.55</t>
  </si>
  <si>
    <t>24.56</t>
  </si>
  <si>
    <t>24.57</t>
  </si>
  <si>
    <t>24.58</t>
  </si>
  <si>
    <t>24.59</t>
  </si>
  <si>
    <t>24.61</t>
  </si>
  <si>
    <t>24.62</t>
  </si>
  <si>
    <t>24.63</t>
  </si>
  <si>
    <t>24.64</t>
  </si>
  <si>
    <t>24.65</t>
  </si>
  <si>
    <t>24.67</t>
  </si>
  <si>
    <t>24.68</t>
  </si>
  <si>
    <t>24.70</t>
  </si>
  <si>
    <t>24.71</t>
  </si>
  <si>
    <t>24.72</t>
  </si>
  <si>
    <t>24.73</t>
  </si>
  <si>
    <t>24.74</t>
  </si>
  <si>
    <t>24.75</t>
  </si>
  <si>
    <t>24.76</t>
  </si>
  <si>
    <t>24.77</t>
  </si>
  <si>
    <t>Павлово-Посадский м.р.</t>
  </si>
  <si>
    <t>28.75.12, 28.51, 52.21,   25.24.3</t>
  </si>
  <si>
    <t>28.75.12, 28.51, 52.21,   25.24.4</t>
  </si>
  <si>
    <t>28.75.12, 28.51, 52.21,   25.24.5</t>
  </si>
  <si>
    <t>8(49643)77-623</t>
  </si>
  <si>
    <t>8(49643)77-624</t>
  </si>
  <si>
    <t>8(49643)77-625</t>
  </si>
  <si>
    <t>9 (49643)75-096</t>
  </si>
  <si>
    <t>10 (49643)75-096</t>
  </si>
  <si>
    <t>11 (49643)75-096</t>
  </si>
  <si>
    <t>12 (49643)75-096</t>
  </si>
  <si>
    <t>13 (49643)75-096</t>
  </si>
  <si>
    <t>14 (49643)75-096</t>
  </si>
  <si>
    <t>15 (49643)75-096</t>
  </si>
  <si>
    <t>16 (49643)75-096</t>
  </si>
  <si>
    <t>17 (49643)75-096</t>
  </si>
  <si>
    <t>142517, Московская область, Павлово-Посадский район, деревня Улитино, дом 82</t>
  </si>
  <si>
    <t>142517, Московская область, Павлово-Посадский район, деревня Улитино, дом 83</t>
  </si>
  <si>
    <t>142517, Московская область, Павлово-Посадский район, деревня Улитино, дом 84</t>
  </si>
  <si>
    <t>142517, Московская область, Павлово-Посадский район, деревня Улитино, дом 85</t>
  </si>
  <si>
    <t>142517, Московская область, Павлово-Посадский район, деревня Улитино, дом 86</t>
  </si>
  <si>
    <t>142517, Московская область, Павлово-Посадский район, деревня Улитино, дом 87</t>
  </si>
  <si>
    <t>142517, Московская область, Павлово-Посадский район, деревня Улитино, дом 88</t>
  </si>
  <si>
    <t>142517, Московская область, Павлово-Посадский район, деревня Улитино, дом 89</t>
  </si>
  <si>
    <t>142517, Московская область, Павлово-Посадский район, деревня Улитино, дом 90</t>
  </si>
  <si>
    <t>32.30.6</t>
  </si>
  <si>
    <t>32.30.7</t>
  </si>
  <si>
    <t>32.30.8</t>
  </si>
  <si>
    <t>32.30.9</t>
  </si>
  <si>
    <t>32.30.10</t>
  </si>
  <si>
    <t>32.30.11</t>
  </si>
  <si>
    <t>32.30.12</t>
  </si>
  <si>
    <t>32.30.13</t>
  </si>
  <si>
    <t>32.30.14</t>
  </si>
  <si>
    <t>26.41</t>
  </si>
  <si>
    <t>26.42</t>
  </si>
  <si>
    <t>26.43</t>
  </si>
  <si>
    <t>26.45</t>
  </si>
  <si>
    <t>26.46</t>
  </si>
  <si>
    <t>26.47</t>
  </si>
  <si>
    <t>26.48</t>
  </si>
  <si>
    <t>26.49</t>
  </si>
  <si>
    <t>142507, Московская область, г. Павловский Посад, пер. Пушкинский, д. 6/3</t>
  </si>
  <si>
    <t>142507, Московская область, г. Павловский Посад, пер. Пушкинский, д. 6/4</t>
  </si>
  <si>
    <t>142507, Московская область, г. Павловский Посад, пер. Пушкинский, д. 6/5</t>
  </si>
  <si>
    <t>142507, Московская область, г. Павловский Посад, пер. Пушкинский, д. 6/7</t>
  </si>
  <si>
    <t>142507, Московская область, г. Павловский Посад, пер. Пушкинский, д. 6/8</t>
  </si>
  <si>
    <t>142507, Московская область, г. Павловский Посад, пер. Пушкинский, д. 6/9</t>
  </si>
  <si>
    <t>142507, Московская область, г. Павловский Посад, пер. Пушкинский, д. 6/10</t>
  </si>
  <si>
    <t>142507, Московская область, г. Павловский Посад, пер. Пушкинский, д. 6/11</t>
  </si>
  <si>
    <t>8-495-139-21-02</t>
  </si>
  <si>
    <t>8-495-139-21-03</t>
  </si>
  <si>
    <t>8-495-139-21-04</t>
  </si>
  <si>
    <t>8-495-139-21-06</t>
  </si>
  <si>
    <t>8-495-139-21-07</t>
  </si>
  <si>
    <t>8-495-139-21-08</t>
  </si>
  <si>
    <t>8-495-139-21-09</t>
  </si>
  <si>
    <t>8-495-139-21-10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</si>
  <si>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</si>
  <si>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</si>
  <si>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</si>
  <si>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</si>
  <si>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</si>
  <si>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</si>
  <si>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</si>
  <si>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</si>
  <si>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</si>
  <si>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</si>
  <si>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</si>
  <si>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142505, Московская область, г. Павловский Посад,ул. Корневская,д.2</t>
  </si>
  <si>
    <t>142505, Московская область, г. Павловский Посад,ул. Корневская,д.3</t>
  </si>
  <si>
    <t>142505, Московская область, г. Павловский Посад,ул. Корневская,д.4</t>
  </si>
  <si>
    <t>142505, Московская область, г. Павловский Посад,ул. Корневская,д.5</t>
  </si>
  <si>
    <t>142505, Московская область, г. Павловский Посад,ул. Корневская,д.6</t>
  </si>
  <si>
    <t>142505, Московская область, г. Павловский Посад,ул. Корневская,д.7</t>
  </si>
  <si>
    <t>142505, Московская область, г. Павловский Посад,ул. Корневская,д.8</t>
  </si>
  <si>
    <t>142505, Московская область, г. Павловский Посад,ул. Корневская,д.9</t>
  </si>
  <si>
    <t>142505, Московская область, г. Павловский Посад,ул. Корневская,д.10</t>
  </si>
  <si>
    <t>142505, Московская область, г. Павловский Посад,ул. Корневская,д.11</t>
  </si>
  <si>
    <t>142505, Московская область, г. Павловский Посад,ул. Корневская,д.12</t>
  </si>
  <si>
    <t>8(49643)2-11-07</t>
  </si>
  <si>
    <t>8(49643)2-11-08</t>
  </si>
  <si>
    <t>8(49643)2-11-09</t>
  </si>
  <si>
    <t>8(49643)2-11-10</t>
  </si>
  <si>
    <t>8(49643)2-11-11</t>
  </si>
  <si>
    <t>8(49643)2-11-12</t>
  </si>
  <si>
    <t>8(49643)2-11-13</t>
  </si>
  <si>
    <t>8(49643)2-11-14</t>
  </si>
  <si>
    <t>8(49643)2-11-15</t>
  </si>
  <si>
    <t>8(49643)2-11-16</t>
  </si>
  <si>
    <t>8(49643)2-11-17</t>
  </si>
  <si>
    <t>142505, Московская область, г. Павловский Посад,ул. Корневская,д.13</t>
  </si>
  <si>
    <t>142505, Московская область, г. Павловский Посад,ул. Корневская,д.14</t>
  </si>
  <si>
    <t>142505, Московская область, г. Павловский Посад,ул. Корневская,д.15</t>
  </si>
  <si>
    <t>142505, Московская область, г. Павловский Посад,ул. Корневская,д.16</t>
  </si>
  <si>
    <t>142505, Московская область, г. Павловский Посад,ул. Корневская,д.18</t>
  </si>
  <si>
    <t>142505, Московская область, г. Павловский Посад,ул. Корневская,д.19</t>
  </si>
  <si>
    <t>142505, Московская область, г. Павловский Посад,ул. Корневская,д.20</t>
  </si>
  <si>
    <t>142505, Московская область, г. Павловский Посад,ул. Корневская,д.21</t>
  </si>
  <si>
    <t>142505, Московская область, г. Павловский Посад,ул. Корневская,д.22</t>
  </si>
  <si>
    <t>8(49643)9-17-87</t>
  </si>
  <si>
    <t>8(49643)9-17-88</t>
  </si>
  <si>
    <t>8(49643)9-17-89</t>
  </si>
  <si>
    <t>8(49643)9-17-90</t>
  </si>
  <si>
    <t>8(49643)9-17-91</t>
  </si>
  <si>
    <t>8(49643)9-17-92</t>
  </si>
  <si>
    <t>8(49643)9-17-93</t>
  </si>
  <si>
    <t>8(49643)9-17-95</t>
  </si>
  <si>
    <t>8(49643)9-17-96</t>
  </si>
  <si>
    <t>8(49643)9-17-97</t>
  </si>
  <si>
    <t>8(49643)9-17-98</t>
  </si>
  <si>
    <t>8(49643)9-17-99</t>
  </si>
  <si>
    <t>8(49643)9-17-100</t>
  </si>
  <si>
    <t>8(49643)9-17-101</t>
  </si>
  <si>
    <t>8(49643)9-17-102</t>
  </si>
  <si>
    <t>8(49643)9-17-104</t>
  </si>
  <si>
    <t>8(49643)9-17-105</t>
  </si>
  <si>
    <t>8(49643)9-17-106</t>
  </si>
  <si>
    <t>8(49643)9-17-107</t>
  </si>
  <si>
    <t>8(49643)9-17-108</t>
  </si>
  <si>
    <t>8(49643)9-17-109</t>
  </si>
  <si>
    <t>8(49643)9-17-110</t>
  </si>
  <si>
    <t>8(49643)9-17-111</t>
  </si>
  <si>
    <t>32.10, 33.20,30.02,70.11, 29.56.3</t>
  </si>
  <si>
    <t>32.10, 33.20,30.02,70.11, 29.56.4</t>
  </si>
  <si>
    <t>32.10, 33.20,30.02,70.11, 29.56.5</t>
  </si>
  <si>
    <t>9 (49643) 2-33-67, 8 (49643) 7-02-87, факс ,  8 (49643) 2-40-02</t>
  </si>
  <si>
    <t>10 (49643) 2-33-67, 8 (49643) 7-02-87, факс ,  8 (49643) 2-40-02</t>
  </si>
  <si>
    <t>11 (49643) 2-33-67, 8 (49643) 7-02-87, факс ,  8 (49643) 2-40-02</t>
  </si>
  <si>
    <t>8(49643)5-73-99,5-42-54</t>
  </si>
  <si>
    <t>25.24.3</t>
  </si>
  <si>
    <t>21.22</t>
  </si>
  <si>
    <t>м.р. Щелковский</t>
  </si>
  <si>
    <t>АО "Щелково Агрохим"</t>
  </si>
  <si>
    <t>агрохимия</t>
  </si>
  <si>
    <t>24.66.4</t>
  </si>
  <si>
    <t>С.Д. Каракотов</t>
  </si>
  <si>
    <t>495-7450551</t>
  </si>
  <si>
    <t>info@betaren.ru</t>
  </si>
  <si>
    <t>2,4-Д кислота</t>
  </si>
  <si>
    <t>2-Этилгексанол</t>
  </si>
  <si>
    <t>AL-2575</t>
  </si>
  <si>
    <t>Grilon BFZ 3 natural</t>
  </si>
  <si>
    <t>N-метилпирролидон</t>
  </si>
  <si>
    <t>Алкамус VO 2003</t>
  </si>
  <si>
    <t>Рокасет R40</t>
  </si>
  <si>
    <t>Алкамус ОR/36</t>
  </si>
  <si>
    <t>Альфа-циперметрин</t>
  </si>
  <si>
    <t>Амесурф ID-79</t>
  </si>
  <si>
    <t>Амесурф Т/80</t>
  </si>
  <si>
    <t>Беномил</t>
  </si>
  <si>
    <t>Бероль 965</t>
  </si>
  <si>
    <t>Бероль 9927</t>
  </si>
  <si>
    <t>Бета-циперметрин</t>
  </si>
  <si>
    <t>Геронол FF 4-E</t>
  </si>
  <si>
    <t>Геронол VB/2000</t>
  </si>
  <si>
    <t>Геронол VB/999</t>
  </si>
  <si>
    <t>Гибберелиновая кислота</t>
  </si>
  <si>
    <t>Глифосат кислота 95%</t>
  </si>
  <si>
    <t>Глифосат кислота 97%</t>
  </si>
  <si>
    <t>Гумат калия "Сахалинский" ВР20</t>
  </si>
  <si>
    <t>ДАД ТРЕЛЬ/DAD TREL</t>
  </si>
  <si>
    <t>Десмедифам</t>
  </si>
  <si>
    <t>Диазинон</t>
  </si>
  <si>
    <t>Дикамба техническая</t>
  </si>
  <si>
    <t>Дикват концентрат</t>
  </si>
  <si>
    <t>Диметилдеканамид ( Hallcomid M-10)</t>
  </si>
  <si>
    <t>Диметилдеканамид (Амесолв ADMA10)</t>
  </si>
  <si>
    <t>Диметилдеканамид (Родиасолв ADMA10)</t>
  </si>
  <si>
    <t>Диметилдеканамид</t>
  </si>
  <si>
    <t>Диметилформамид</t>
  </si>
  <si>
    <t>Диметоат</t>
  </si>
  <si>
    <t>Диоктилфталат</t>
  </si>
  <si>
    <t>Дифеноконазол</t>
  </si>
  <si>
    <t>Изофорон (Вестасол IP)</t>
  </si>
  <si>
    <t>Имазалил</t>
  </si>
  <si>
    <t>Имазамокс, кг</t>
  </si>
  <si>
    <t>Имидаклоприд</t>
  </si>
  <si>
    <t>Хелат Cu-14</t>
  </si>
  <si>
    <t>Хелат Fe-13</t>
  </si>
  <si>
    <t>Хелат Zn-14</t>
  </si>
  <si>
    <t>Калия гидроокись 50%</t>
  </si>
  <si>
    <t>Карбамид марка Б</t>
  </si>
  <si>
    <t>Карбендазим</t>
  </si>
  <si>
    <t>Кислота борная марка Б</t>
  </si>
  <si>
    <t>Клетодим</t>
  </si>
  <si>
    <t>Клопиралид</t>
  </si>
  <si>
    <t>Клохинтоцет мексил</t>
  </si>
  <si>
    <t>Краситель Red 2G AC</t>
  </si>
  <si>
    <t>Краситель Родамин В</t>
  </si>
  <si>
    <t>Манкоцеб</t>
  </si>
  <si>
    <t>Метазахлор 98%</t>
  </si>
  <si>
    <t>Метамитрон</t>
  </si>
  <si>
    <t>Моноэтаноламин</t>
  </si>
  <si>
    <t>Неонол АФ9-10</t>
  </si>
  <si>
    <t>Нетоксол</t>
  </si>
  <si>
    <t>Орто-ксилол</t>
  </si>
  <si>
    <t>Пендиметалин</t>
  </si>
  <si>
    <t>Полиэтилен НД 273-83</t>
  </si>
  <si>
    <t>Пропиконазол</t>
  </si>
  <si>
    <t>Пропиленгликоль</t>
  </si>
  <si>
    <t>Прохлораз 97%</t>
  </si>
  <si>
    <t>Римсульфурон</t>
  </si>
  <si>
    <t>Родакал 60/ВЕ</t>
  </si>
  <si>
    <t>Родакал 70, кг</t>
  </si>
  <si>
    <t>Родасурф ID 79</t>
  </si>
  <si>
    <t>Родасурф СЭТ/5</t>
  </si>
  <si>
    <t>Тебуконазол</t>
  </si>
  <si>
    <t>Трибенурон-метил</t>
  </si>
  <si>
    <t>Трифлусульфурон-метил</t>
  </si>
  <si>
    <t>Фенмедифам</t>
  </si>
  <si>
    <t>Феноксапроп-П-этил 95-97%</t>
  </si>
  <si>
    <t>Флорасулам 98%</t>
  </si>
  <si>
    <t>Хизалофоп-П-тефурил</t>
  </si>
  <si>
    <t>Хизалофоп-П-этил</t>
  </si>
  <si>
    <t>Циклогексанон</t>
  </si>
  <si>
    <t>Эпоксиконазол</t>
  </si>
  <si>
    <t>Этефон</t>
  </si>
  <si>
    <t>Этофумезат</t>
  </si>
  <si>
    <t>ГО Электросталь</t>
  </si>
  <si>
    <t>ОАО "Дебют"</t>
  </si>
  <si>
    <t>Производство офисной мебели</t>
  </si>
  <si>
    <t>144000,МО, г.Электросталь, ул.Красная,д.11А</t>
  </si>
  <si>
    <t>Брулинский Валерий Викторович</t>
  </si>
  <si>
    <t>8(495)662-12-60</t>
  </si>
  <si>
    <t>debut12@yandex.ru</t>
  </si>
  <si>
    <t>Труба 22х1,2мм</t>
  </si>
  <si>
    <t>600 000,00 руб.</t>
  </si>
  <si>
    <t>Труба19х1,2мм</t>
  </si>
  <si>
    <t>500 000,00 руб.</t>
  </si>
  <si>
    <t>Листовая фанера, 8мм</t>
  </si>
  <si>
    <t>1 200 000,00 руб.</t>
  </si>
  <si>
    <t>Труба в ассортимнте</t>
  </si>
  <si>
    <t>2 000 000,00 руб.</t>
  </si>
  <si>
    <t>Кож/зам в ассортименте</t>
  </si>
  <si>
    <t>700 000,00 руб.</t>
  </si>
  <si>
    <t>Порошковая краска</t>
  </si>
  <si>
    <t>Поролон</t>
  </si>
  <si>
    <t>1 500 000,00 руб.</t>
  </si>
  <si>
    <t>Лист перфорированный</t>
  </si>
  <si>
    <t>г.Электросталь</t>
  </si>
  <si>
    <t>ОАО "ЭЗТМ"</t>
  </si>
  <si>
    <t>Тяжелое  машиностроение</t>
  </si>
  <si>
    <t>29.51</t>
  </si>
  <si>
    <t>Зарудный В.С.</t>
  </si>
  <si>
    <t>49657 7 7320</t>
  </si>
  <si>
    <t>eztm@eztm.ru</t>
  </si>
  <si>
    <t>Огнеупоры</t>
  </si>
  <si>
    <t>Металлолом</t>
  </si>
  <si>
    <t>Ферро и лигирующие материалы</t>
  </si>
  <si>
    <t>ГСМ</t>
  </si>
  <si>
    <t>Формовочные материалы</t>
  </si>
  <si>
    <t>Гидрооборудование</t>
  </si>
  <si>
    <t>Электрооборудование и автоматика</t>
  </si>
  <si>
    <t>инструмент режущий</t>
  </si>
  <si>
    <t>ОАО "ЭХМЗ им. Н.Д.Зелинского"</t>
  </si>
  <si>
    <t xml:space="preserve">химическая </t>
  </si>
  <si>
    <t>Нечаев А.В.</t>
  </si>
  <si>
    <t>ehmz@ehmz.ru</t>
  </si>
  <si>
    <t>услуги по охране</t>
  </si>
  <si>
    <t>транспортировка газа</t>
  </si>
  <si>
    <t>лицевая часть малогабаритного противогаза</t>
  </si>
  <si>
    <t>бумага микалентная</t>
  </si>
  <si>
    <t>ткань сетчатая активированная углеродная</t>
  </si>
  <si>
    <t>водоотведение</t>
  </si>
  <si>
    <t>фильтровальный материал</t>
  </si>
  <si>
    <t>газ</t>
  </si>
  <si>
    <t>лицевая часть противогаза</t>
  </si>
  <si>
    <t>палладий хлористый</t>
  </si>
  <si>
    <t>катализатор АК-62(Р)</t>
  </si>
  <si>
    <t>Блок 200-Б</t>
  </si>
  <si>
    <t>блок для коробки КБ-2У</t>
  </si>
  <si>
    <t>катализатор АК-62</t>
  </si>
  <si>
    <t>лицевая часть МАГ-3</t>
  </si>
  <si>
    <t>лента Амг 2М</t>
  </si>
  <si>
    <t xml:space="preserve">противогаз гражданский </t>
  </si>
  <si>
    <t>сумка ПКР</t>
  </si>
  <si>
    <t>уголь активированный гранилированный К5м</t>
  </si>
  <si>
    <t>уголь ПКА</t>
  </si>
  <si>
    <t>Атомная </t>
  </si>
  <si>
    <t> 23.30</t>
  </si>
  <si>
    <t>Ул. Карла Маркса улица, д. 12, г.о.  Электросталь. Московская обл.</t>
  </si>
  <si>
    <t> Ул. Карла Маркса улица, д. 12, г.о.  Электросталь. Московская обл.</t>
  </si>
  <si>
    <t>Седельников Олег Львович</t>
  </si>
  <si>
    <t>(495)702-99-01</t>
  </si>
  <si>
    <t> Zymsz@elemash.ru</t>
  </si>
  <si>
    <t>Трубы особотонкостенные из жаропрочной стали и сплавов</t>
  </si>
  <si>
    <t>55 000 000</t>
  </si>
  <si>
    <t>Трубный нержавеющий прокат</t>
  </si>
  <si>
    <t>Проволока из прецизионных сталей</t>
  </si>
  <si>
    <t>Сортовой и листовой н/ст прокат*</t>
  </si>
  <si>
    <t>10 000 000</t>
  </si>
  <si>
    <t>Химическая продукция (кислоты, щелочи, газы…) *</t>
  </si>
  <si>
    <t>7 500 000</t>
  </si>
  <si>
    <t> Цветной прокат*</t>
  </si>
  <si>
    <t> СИЗ(спецодежда, перчатки, распираторы…)*</t>
  </si>
  <si>
    <t>ПАО "МСЗ"</t>
  </si>
  <si>
    <t>24.66.5</t>
  </si>
  <si>
    <t>24.66.6</t>
  </si>
  <si>
    <t>24.66.7</t>
  </si>
  <si>
    <t>24.66.8</t>
  </si>
  <si>
    <t>24.66.9</t>
  </si>
  <si>
    <t>24.66.10</t>
  </si>
  <si>
    <t>24.66.11</t>
  </si>
  <si>
    <t>24.66.12</t>
  </si>
  <si>
    <t>24.66.13</t>
  </si>
  <si>
    <t>24.66.14</t>
  </si>
  <si>
    <t>24.66.15</t>
  </si>
  <si>
    <t>24.66.16</t>
  </si>
  <si>
    <t>24.66.17</t>
  </si>
  <si>
    <t>24.66.18</t>
  </si>
  <si>
    <t>24.66.19</t>
  </si>
  <si>
    <t>24.66.20</t>
  </si>
  <si>
    <t>24.66.21</t>
  </si>
  <si>
    <t>24.66.22</t>
  </si>
  <si>
    <t>24.66.23</t>
  </si>
  <si>
    <t>24.66.24</t>
  </si>
  <si>
    <t>49658 7 7320</t>
  </si>
  <si>
    <t>29.53</t>
  </si>
  <si>
    <t>49659 7 7320</t>
  </si>
  <si>
    <t>29.54</t>
  </si>
  <si>
    <t>49660 7 7320</t>
  </si>
  <si>
    <t>29.55</t>
  </si>
  <si>
    <t>49661 7 7320</t>
  </si>
  <si>
    <t>29.56</t>
  </si>
  <si>
    <t>49662 7 7320</t>
  </si>
  <si>
    <t>29.57</t>
  </si>
  <si>
    <t>49663 7 7320</t>
  </si>
  <si>
    <t>29.58</t>
  </si>
  <si>
    <t>49664 7 7320</t>
  </si>
  <si>
    <t>29.59</t>
  </si>
  <si>
    <t>49665 7 7320</t>
  </si>
  <si>
    <t>29.60</t>
  </si>
  <si>
    <t>49666 7 7320</t>
  </si>
  <si>
    <t>36.13</t>
  </si>
  <si>
    <t>36.15</t>
  </si>
  <si>
    <t>36.16</t>
  </si>
  <si>
    <t>36.17</t>
  </si>
  <si>
    <t>36.18</t>
  </si>
  <si>
    <t>36.19</t>
  </si>
  <si>
    <t>36.20</t>
  </si>
  <si>
    <t>36.21</t>
  </si>
  <si>
    <t>8(495)662-12-61</t>
  </si>
  <si>
    <t>8(495)662-12-62</t>
  </si>
  <si>
    <t>8(495)662-12-63</t>
  </si>
  <si>
    <t>8(495)662-12-64</t>
  </si>
  <si>
    <t>8(495)662-12-65</t>
  </si>
  <si>
    <t>8(495)662-12-66</t>
  </si>
  <si>
    <t>8(495)662-12-67</t>
  </si>
  <si>
    <t>8(495)662-12-68</t>
  </si>
  <si>
    <t>8(495)662-12-69</t>
  </si>
  <si>
    <r>
      <t>Производство</t>
    </r>
    <r>
      <rPr>
        <sz val="9"/>
        <color theme="1"/>
        <rFont val="Times New Roman"/>
        <family val="1"/>
        <charset val="204"/>
      </rPr>
      <t xml:space="preserve"> металлических изделий</t>
    </r>
  </si>
  <si>
    <r>
      <t>МО</t>
    </r>
    <r>
      <rPr>
        <sz val="9"/>
        <color indexed="8"/>
        <rFont val="Times New Roman"/>
        <family val="1"/>
        <charset val="204"/>
      </rPr>
      <t>, Балашихинский р-н, Черновская промзона, Восточное ш.,д.5</t>
    </r>
  </si>
  <si>
    <r>
      <t>info@</t>
    </r>
    <r>
      <rPr>
        <sz val="9"/>
        <color indexed="8"/>
        <rFont val="Times New Roman"/>
        <family val="1"/>
        <charset val="204"/>
      </rPr>
      <t>ktzholding.ru</t>
    </r>
  </si>
  <si>
    <t>27.22.12</t>
  </si>
  <si>
    <t>27.22.13</t>
  </si>
  <si>
    <t>27.22.14</t>
  </si>
  <si>
    <t>27.22.15</t>
  </si>
  <si>
    <t>8(495)739-94-75</t>
  </si>
  <si>
    <t>8(495)739-94-76</t>
  </si>
  <si>
    <t>8(495)739-94-77</t>
  </si>
  <si>
    <t>8(495)739-94-78</t>
  </si>
  <si>
    <t>26.61                            26.64</t>
  </si>
  <si>
    <t>26.61                            26.65</t>
  </si>
  <si>
    <t>8(496) 536-00-72</t>
  </si>
  <si>
    <t>8(496) 536-00-73</t>
  </si>
  <si>
    <t>73.11</t>
  </si>
  <si>
    <t>73.12</t>
  </si>
  <si>
    <t>г. Дзержинский, ул. Академика Жукова, д. 43</t>
  </si>
  <si>
    <t>г. Дзержинский, ул. Академика Жукова, д. 44</t>
  </si>
  <si>
    <t>(495) 551-76-01</t>
  </si>
  <si>
    <t>(495) 551-76-02</t>
  </si>
  <si>
    <t>73.13</t>
  </si>
  <si>
    <t>73.14</t>
  </si>
  <si>
    <t>141074, Московская область, г. Королев, ул. Пионерская, дом 5</t>
  </si>
  <si>
    <t>141074, Московская область, г. Королев, ул. Пионерская, дом 6</t>
  </si>
  <si>
    <t>141074, Московская область, г. Королев, ул. Пионерская, дом 7</t>
  </si>
  <si>
    <t>141074, Московская область, г. Королев, ул. Пионерская, дом 8</t>
  </si>
  <si>
    <t>(495) 513-47-03</t>
  </si>
  <si>
    <t>(495) 513-47-04</t>
  </si>
  <si>
    <t>(495) 513-47-05</t>
  </si>
  <si>
    <t>(495) 513-47-06</t>
  </si>
  <si>
    <t>73.15</t>
  </si>
  <si>
    <t>73.16</t>
  </si>
  <si>
    <t>73.17</t>
  </si>
  <si>
    <t>73.18</t>
  </si>
  <si>
    <t>141074, Московская область, г. Королев, ул. Пионерская, дом 9</t>
  </si>
  <si>
    <t>141074, Московская область, г. Королев, ул. Пионерская, дом 10</t>
  </si>
  <si>
    <t>141074, Московская область, г. Королев, ул. Пионерская, дом 11</t>
  </si>
  <si>
    <t>(495) 513-47-07</t>
  </si>
  <si>
    <t>(495) 513-47-08</t>
  </si>
  <si>
    <t>(495) 513-47-09</t>
  </si>
  <si>
    <t>(495) 513-47-10</t>
  </si>
  <si>
    <t>(495) 513-47-11</t>
  </si>
  <si>
    <t>141074, Московская область, г. Королев, ул. Пионерская, дом 12</t>
  </si>
  <si>
    <t>141074, Московская область, г. Королев, ул. Пионерская, дом 13</t>
  </si>
  <si>
    <t>141074, Московская область, г. Королев, ул. Пионерская, дом 14</t>
  </si>
  <si>
    <t>141074, Московская область, г. Королев, ул. Пионерская, дом 15</t>
  </si>
  <si>
    <t>141074, Московская область, г. Королев, ул. Пионерская, дом 16</t>
  </si>
  <si>
    <t>141074, Московская область, г. Королев, ул. Пионерская, дом 17</t>
  </si>
  <si>
    <t>141074, Московская область, г. Королев, ул. Пионерская, дом 18</t>
  </si>
  <si>
    <t>141074, Московская область, г. Королев, ул. Пионерская, дом 19</t>
  </si>
  <si>
    <t>73.19</t>
  </si>
  <si>
    <t>73.20</t>
  </si>
  <si>
    <t>73.21</t>
  </si>
  <si>
    <t>73.22</t>
  </si>
  <si>
    <t>73.23</t>
  </si>
  <si>
    <t>73.24</t>
  </si>
  <si>
    <t>73.25</t>
  </si>
  <si>
    <t>(495) 513-47-12</t>
  </si>
  <si>
    <t>(495) 513-47-13</t>
  </si>
  <si>
    <t>(495) 513-47-14</t>
  </si>
  <si>
    <t>(495) 513-47-15</t>
  </si>
  <si>
    <t>(495) 513-47-16</t>
  </si>
  <si>
    <t>(495) 513-47-17</t>
  </si>
  <si>
    <t>(495) 513-47-18</t>
  </si>
  <si>
    <t>(495) 513-47-19</t>
  </si>
  <si>
    <t>(495) 513-47-20</t>
  </si>
  <si>
    <t>73.26</t>
  </si>
  <si>
    <t>73.27</t>
  </si>
  <si>
    <t>73.28</t>
  </si>
  <si>
    <t>73.29</t>
  </si>
  <si>
    <t>(495) 513-47-21</t>
  </si>
  <si>
    <t>73.30</t>
  </si>
  <si>
    <t>(495) 513-47-22</t>
  </si>
  <si>
    <t>73.31</t>
  </si>
  <si>
    <t>(495) 513-47-23</t>
  </si>
  <si>
    <t>73.32</t>
  </si>
  <si>
    <t>(495) 513-47-24</t>
  </si>
  <si>
    <t>73.33</t>
  </si>
  <si>
    <t>(495) 513-47-25</t>
  </si>
  <si>
    <t>73.34</t>
  </si>
  <si>
    <t>(495) 513-47-26</t>
  </si>
  <si>
    <t>73.35</t>
  </si>
  <si>
    <t>(495) 513-47-27</t>
  </si>
  <si>
    <t>73.36</t>
  </si>
  <si>
    <t>(495) 513-47-28</t>
  </si>
  <si>
    <t>73.37</t>
  </si>
  <si>
    <t>(495) 513-47-29</t>
  </si>
  <si>
    <t>73.38</t>
  </si>
  <si>
    <t>(495) 513-47-30</t>
  </si>
  <si>
    <t>73.39</t>
  </si>
  <si>
    <t>(495) 513-47-31</t>
  </si>
  <si>
    <t>73.40</t>
  </si>
  <si>
    <t>(495) 513-47-32</t>
  </si>
  <si>
    <t>73.41</t>
  </si>
  <si>
    <t>(495) 513-47-33</t>
  </si>
  <si>
    <t>73.42</t>
  </si>
  <si>
    <t>73.43</t>
  </si>
  <si>
    <t>73.44</t>
  </si>
  <si>
    <t>73.45</t>
  </si>
  <si>
    <t>73.46</t>
  </si>
  <si>
    <t>73.50</t>
  </si>
  <si>
    <t>(495) 513-47-42</t>
  </si>
  <si>
    <t>73.51</t>
  </si>
  <si>
    <t>(495) 513-47-43</t>
  </si>
  <si>
    <t>73.52</t>
  </si>
  <si>
    <t>(495) 513-47-44</t>
  </si>
  <si>
    <t>73.53</t>
  </si>
  <si>
    <t>(495) 513-47-45</t>
  </si>
  <si>
    <t>73.55</t>
  </si>
  <si>
    <t>(495) 513-47-47</t>
  </si>
  <si>
    <t>73.56</t>
  </si>
  <si>
    <t>(495) 513-47-48</t>
  </si>
  <si>
    <t>73.58</t>
  </si>
  <si>
    <t>(495) 513-47-50</t>
  </si>
  <si>
    <t>73.59</t>
  </si>
  <si>
    <t>(495) 513-47-51</t>
  </si>
  <si>
    <t>73.60</t>
  </si>
  <si>
    <t>(495) 513-47-52</t>
  </si>
  <si>
    <t>73.61</t>
  </si>
  <si>
    <t>(495) 513-47-53</t>
  </si>
  <si>
    <t>73.62</t>
  </si>
  <si>
    <t>(495) 513-47-54</t>
  </si>
  <si>
    <t>73.63</t>
  </si>
  <si>
    <t>(495) 513-47-55</t>
  </si>
  <si>
    <t>73.64</t>
  </si>
  <si>
    <t>(495) 513-47-56</t>
  </si>
  <si>
    <t>73.65</t>
  </si>
  <si>
    <t>(495) 513-47-57</t>
  </si>
  <si>
    <t>73.66</t>
  </si>
  <si>
    <t>(495) 513-47-58</t>
  </si>
  <si>
    <t>73.67</t>
  </si>
  <si>
    <t>(495) 513-47-59</t>
  </si>
  <si>
    <t>73.68</t>
  </si>
  <si>
    <t>(495) 513-47-60</t>
  </si>
  <si>
    <t>73.69</t>
  </si>
  <si>
    <t>(495) 513-47-61</t>
  </si>
  <si>
    <t>73.70</t>
  </si>
  <si>
    <t>(495) 513-47-62</t>
  </si>
  <si>
    <t>73.71</t>
  </si>
  <si>
    <t>(495) 513-47-63</t>
  </si>
  <si>
    <t>73.72</t>
  </si>
  <si>
    <t>(495) 513-47-64</t>
  </si>
  <si>
    <t>73.74</t>
  </si>
  <si>
    <t>(495) 513-47-66</t>
  </si>
  <si>
    <t>73.75</t>
  </si>
  <si>
    <t>(495) 513-47-67</t>
  </si>
  <si>
    <t>73.76</t>
  </si>
  <si>
    <t>(495) 513-47-68</t>
  </si>
  <si>
    <t>73.77</t>
  </si>
  <si>
    <t>(495) 513-47-69</t>
  </si>
  <si>
    <t>73.78</t>
  </si>
  <si>
    <t>(495) 513-47-70</t>
  </si>
  <si>
    <t>73.79</t>
  </si>
  <si>
    <t>(495) 513-47-71</t>
  </si>
  <si>
    <t>73.81</t>
  </si>
  <si>
    <t>(495) 513-47-73</t>
  </si>
  <si>
    <t>73.82</t>
  </si>
  <si>
    <t>(495) 513-47-74</t>
  </si>
  <si>
    <t>73.83</t>
  </si>
  <si>
    <t>(495) 513-47-75</t>
  </si>
  <si>
    <t>73.84</t>
  </si>
  <si>
    <t>(495) 513-47-76</t>
  </si>
  <si>
    <t>73.87</t>
  </si>
  <si>
    <t>(495) 513-47-79</t>
  </si>
  <si>
    <t>73.88</t>
  </si>
  <si>
    <t>(495) 513-47-80</t>
  </si>
  <si>
    <t>73.89</t>
  </si>
  <si>
    <t>(495) 513-47-81</t>
  </si>
  <si>
    <t>73.90</t>
  </si>
  <si>
    <t>(495) 513-47-82</t>
  </si>
  <si>
    <t>73.91</t>
  </si>
  <si>
    <t>(495) 513-47-83</t>
  </si>
  <si>
    <t>73.92</t>
  </si>
  <si>
    <t>(495) 513-47-84</t>
  </si>
  <si>
    <t>73.93</t>
  </si>
  <si>
    <t>(495) 513-47-85</t>
  </si>
  <si>
    <t>73.94</t>
  </si>
  <si>
    <t>(495) 513-47-86</t>
  </si>
  <si>
    <t>73.95</t>
  </si>
  <si>
    <t>(495) 513-47-87</t>
  </si>
  <si>
    <t>73.96</t>
  </si>
  <si>
    <t>(495) 513-47-88</t>
  </si>
  <si>
    <t>73.97</t>
  </si>
  <si>
    <t>(495) 513-47-89</t>
  </si>
  <si>
    <t>73.98</t>
  </si>
  <si>
    <t>(495) 513-47-90</t>
  </si>
  <si>
    <t>73.100</t>
  </si>
  <si>
    <t>(495) 513-47-92</t>
  </si>
  <si>
    <t>73.101</t>
  </si>
  <si>
    <t>(495) 513-47-93</t>
  </si>
  <si>
    <t>73.102</t>
  </si>
  <si>
    <t>(495) 513-47-94</t>
  </si>
  <si>
    <t>73.103</t>
  </si>
  <si>
    <t>(495) 513-47-95</t>
  </si>
  <si>
    <t>73.104</t>
  </si>
  <si>
    <t>(495) 513-47-96</t>
  </si>
  <si>
    <t>73.106</t>
  </si>
  <si>
    <t>(495) 513-47-98</t>
  </si>
  <si>
    <t>73.107</t>
  </si>
  <si>
    <t>(495) 513-47-99</t>
  </si>
  <si>
    <t>73.108</t>
  </si>
  <si>
    <t>(495) 513-47-100</t>
  </si>
  <si>
    <t>73.109</t>
  </si>
  <si>
    <t>(495) 513-47-101</t>
  </si>
  <si>
    <t>73.110</t>
  </si>
  <si>
    <t>(495) 513-47-102</t>
  </si>
  <si>
    <t>73.111</t>
  </si>
  <si>
    <t>(495) 513-47-103</t>
  </si>
  <si>
    <t>73.112</t>
  </si>
  <si>
    <t>(495) 513-47-104</t>
  </si>
  <si>
    <t>73.113</t>
  </si>
  <si>
    <t>(495) 513-47-105</t>
  </si>
  <si>
    <t>73.114</t>
  </si>
  <si>
    <t>(495) 513-47-106</t>
  </si>
  <si>
    <t>73.115</t>
  </si>
  <si>
    <t>(495) 513-47-107</t>
  </si>
  <si>
    <t>73.116</t>
  </si>
  <si>
    <t>(495) 513-47-108</t>
  </si>
  <si>
    <t>73.117</t>
  </si>
  <si>
    <t>(495) 513-47-109</t>
  </si>
  <si>
    <t>73.118</t>
  </si>
  <si>
    <t>(495) 513-47-110</t>
  </si>
  <si>
    <t>73.119</t>
  </si>
  <si>
    <t>(495) 513-47-111</t>
  </si>
  <si>
    <t>73.120</t>
  </si>
  <si>
    <t>(495) 513-47-112</t>
  </si>
  <si>
    <t>73.121</t>
  </si>
  <si>
    <t>(495) 513-47-113</t>
  </si>
  <si>
    <t>73.122</t>
  </si>
  <si>
    <t>(495) 513-47-114</t>
  </si>
  <si>
    <t>73.123</t>
  </si>
  <si>
    <t>(495) 513-47-115</t>
  </si>
  <si>
    <t>73.126</t>
  </si>
  <si>
    <t>(495) 513-47-118</t>
  </si>
  <si>
    <t>73.127</t>
  </si>
  <si>
    <t>(495) 513-47-119</t>
  </si>
  <si>
    <t>73.128</t>
  </si>
  <si>
    <t>(495) 513-47-120</t>
  </si>
  <si>
    <t>73.129</t>
  </si>
  <si>
    <t>(495) 513-47-121</t>
  </si>
  <si>
    <t>73.130</t>
  </si>
  <si>
    <t>(495) 513-47-122</t>
  </si>
  <si>
    <t>73.131</t>
  </si>
  <si>
    <t>(495) 513-47-123</t>
  </si>
  <si>
    <t>73.132</t>
  </si>
  <si>
    <t>73.133</t>
  </si>
  <si>
    <t>73.134</t>
  </si>
  <si>
    <t>141074, Московская область, г. Королев, ул. Пионерская, дом 20</t>
  </si>
  <si>
    <t>141074, Московская область, г. Королев, ул. Пионерская, дом 21</t>
  </si>
  <si>
    <t>(495) 513-47-124</t>
  </si>
  <si>
    <t>(495) 513-47-125</t>
  </si>
  <si>
    <t>(495) 513-47-126</t>
  </si>
  <si>
    <t>17.15; 17.24; 17.31</t>
  </si>
  <si>
    <t>17.15; 17.24; 17.32</t>
  </si>
  <si>
    <t>17.15; 17.24; 17.33</t>
  </si>
  <si>
    <t>141070, Московская область, г.Королёв, мкр. Текстильщик, ул. Фабричная, д.11</t>
  </si>
  <si>
    <t>141070, Московская область, г.Королёв, мкр. Текстильщик, ул. Фабричная, д.12</t>
  </si>
  <si>
    <t>141070, Московская область, г.Королёв, мкр. Текстильщик, ул. Фабричная, д.13</t>
  </si>
  <si>
    <t>(495) 516-82-22</t>
  </si>
  <si>
    <t>(495) 516-82-23</t>
  </si>
  <si>
    <t>(495) 516-82-24</t>
  </si>
  <si>
    <t>32.10.6; 32.10; 31.31</t>
  </si>
  <si>
    <t>32.10.6; 32.10; 31.32</t>
  </si>
  <si>
    <t>32.10.6; 32.10; 31.33</t>
  </si>
  <si>
    <t>32.10.6; 32.10; 31.34</t>
  </si>
  <si>
    <t>141070, Московская область, г.Королёв, ул.Пионерская, д.3</t>
  </si>
  <si>
    <t>141070, Московская область, г.Королёв, ул.Пионерская, д.4</t>
  </si>
  <si>
    <t>141070, Московская область, г.Королёв, ул.Пионерская, д.5</t>
  </si>
  <si>
    <t>141070, Московская область, г.Королёв, ул.Пионерская, д.6</t>
  </si>
  <si>
    <t>(495)513-14-01</t>
  </si>
  <si>
    <t>(495)513-14-02</t>
  </si>
  <si>
    <t>(495)513-14-03</t>
  </si>
  <si>
    <t>(495)513-14-04</t>
  </si>
  <si>
    <t>27.34</t>
  </si>
  <si>
    <t>27.35</t>
  </si>
  <si>
    <t>27.36</t>
  </si>
  <si>
    <t>8(495) 225-61-52</t>
  </si>
  <si>
    <t>8(495) 225-61-53</t>
  </si>
  <si>
    <t>8(495) 225-61-54</t>
  </si>
  <si>
    <t>29.22.7</t>
  </si>
  <si>
    <t>9 (496) 412-25-72</t>
  </si>
  <si>
    <t>29.22.8</t>
  </si>
  <si>
    <t>10 (496) 412-25-72</t>
  </si>
  <si>
    <t>29.22.9</t>
  </si>
  <si>
    <t>11 (496) 412-25-72</t>
  </si>
  <si>
    <t>29.22.10</t>
  </si>
  <si>
    <t>12 (496) 412-25-72</t>
  </si>
  <si>
    <t>28.52</t>
  </si>
  <si>
    <t>9 (496) 412-41-36</t>
  </si>
  <si>
    <t>28.53</t>
  </si>
  <si>
    <t>10 (496) 412-41-36</t>
  </si>
  <si>
    <t>28.54</t>
  </si>
  <si>
    <t>11 (496) 412-41-36</t>
  </si>
  <si>
    <t>9 (496)412-40-36</t>
  </si>
  <si>
    <t>15.83</t>
  </si>
  <si>
    <t>10 (496)412-40-36</t>
  </si>
  <si>
    <t>11 (496)412-40-36</t>
  </si>
  <si>
    <t>15.85</t>
  </si>
  <si>
    <t>12 (496)412-40-36</t>
  </si>
  <si>
    <t>18.30.32</t>
  </si>
  <si>
    <t>9 (496) 416-95-50</t>
  </si>
  <si>
    <t>18.30.33</t>
  </si>
  <si>
    <t>10 (496) 416-95-50</t>
  </si>
  <si>
    <t>18.30.34</t>
  </si>
  <si>
    <t>11 (496) 416-95-50</t>
  </si>
  <si>
    <t>8(495) 528-14-47</t>
  </si>
  <si>
    <t>8(495) 528-14-48</t>
  </si>
  <si>
    <t>МОСКОВСКАЯ,,ГОРОД РЕУТОВ,,УЛИЦА ГАГАРИНА,34</t>
  </si>
  <si>
    <t>Московская область, г. Реутов, ул. Гагарина 34</t>
  </si>
  <si>
    <t>8(495) 528-74-51</t>
  </si>
  <si>
    <t>МОСКОВСКАЯ,,ГОРОД РЕУТОВ,,УЛИЦА ГАГАРИНА,35</t>
  </si>
  <si>
    <t>Московская область, г. Реутов, ул. Гагарина 35</t>
  </si>
  <si>
    <t>8(495) 528-74-52</t>
  </si>
  <si>
    <t>МОСКОВСКАЯ,,ГОРОД РЕУТОВ,,УЛИЦА ГАГАРИНА,36</t>
  </si>
  <si>
    <t>Московская область, г. Реутов, ул. Гагарина 36</t>
  </si>
  <si>
    <t>8(495) 528-74-53</t>
  </si>
  <si>
    <t>МОСКОВСКАЯ,,ГОРОД РЕУТОВ,,УЛИЦА ГАГАРИНА,37</t>
  </si>
  <si>
    <t>Московская область, г. Реутов, ул. Гагарина 37</t>
  </si>
  <si>
    <t>8(495) 528-74-54</t>
  </si>
  <si>
    <t>МОСКОВСКАЯ,,ГОРОД РЕУТОВ,,УЛИЦА ГАГАРИНА,38</t>
  </si>
  <si>
    <t>Московская область, г. Реутов, ул. Гагарина 38</t>
  </si>
  <si>
    <t>8(495) 528-74-55</t>
  </si>
  <si>
    <t>МОСКОВСКАЯ,,ГОРОД РЕУТОВ,,УЛИЦА ГАГАРИНА,39</t>
  </si>
  <si>
    <t>Московская область, г. Реутов, ул. Гагарина 39</t>
  </si>
  <si>
    <t>8(495) 528-74-56</t>
  </si>
  <si>
    <t>МОСКОВСКАЯ,,ГОРОД РЕУТОВ,,УЛИЦА ГАГАРИНА,40</t>
  </si>
  <si>
    <t>Московская область, г. Реутов, ул. Гагарина 40</t>
  </si>
  <si>
    <t>8(495) 528-74-57</t>
  </si>
  <si>
    <t>МОСКОВСКАЯ,,ГОРОД РЕУТОВ,,УЛИЦА ГАГАРИНА,41</t>
  </si>
  <si>
    <t>Московская область, г. Реутов, ул. Гагарина 41</t>
  </si>
  <si>
    <t>8(495) 528-74-58</t>
  </si>
  <si>
    <t>МОСКОВСКАЯ,,ГОРОД РЕУТОВ,,УЛИЦА ГАГАРИНА,42</t>
  </si>
  <si>
    <t>Московская область, г. Реутов, ул. Гагарина 42</t>
  </si>
  <si>
    <t>8(495) 528-74-59</t>
  </si>
  <si>
    <t>МОСКОВСКАЯ,,ГОРОД РЕУТОВ,,УЛИЦА ГАГАРИНА,43</t>
  </si>
  <si>
    <t>Московская область, г. Реутов, ул. Гагарина 43</t>
  </si>
  <si>
    <t>8(495) 528-74-60</t>
  </si>
  <si>
    <t>МОСКОВСКАЯ,,ГОРОД РЕУТОВ,,УЛИЦА ГАГАРИНА,44</t>
  </si>
  <si>
    <t>Московская область, г. Реутов, ул. Гагарина 44</t>
  </si>
  <si>
    <t>8(495) 528-74-61</t>
  </si>
  <si>
    <t>МОСКОВСКАЯ,,ГОРОД РЕУТОВ,,УЛИЦА ГАГАРИНА,45</t>
  </si>
  <si>
    <t>Московская область, г. Реутов, ул. Гагарина 45</t>
  </si>
  <si>
    <t>8(495) 528-74-62</t>
  </si>
  <si>
    <t>МОСКОВСКАЯ,,ГОРОД РЕУТОВ,,УЛИЦА ГАГАРИНА,46</t>
  </si>
  <si>
    <t>Московская область, г. Реутов, ул. Гагарина 46</t>
  </si>
  <si>
    <t>8(495) 528-74-63</t>
  </si>
  <si>
    <t>МОСКОВСКАЯ,,ГОРОД РЕУТОВ,,УЛИЦА ГАГАРИНА,47</t>
  </si>
  <si>
    <t>Московская область, г. Реутов, ул. Гагарина 47</t>
  </si>
  <si>
    <t>8(495) 528-74-64</t>
  </si>
  <si>
    <t>МОСКОВСКАЯ,,ГОРОД РЕУТОВ,,УЛИЦА ГАГАРИНА,48</t>
  </si>
  <si>
    <t>Московская область, г. Реутов, ул. Гагарина 48</t>
  </si>
  <si>
    <t>8(495) 528-74-65</t>
  </si>
  <si>
    <t>МОСКОВСКАЯ,,ГОРОД РЕУТОВ,,УЛИЦА ГАГАРИНА,49</t>
  </si>
  <si>
    <t>Московская область, г. Реутов, ул. Гагарина 49</t>
  </si>
  <si>
    <t>8(495) 528-74-66</t>
  </si>
  <si>
    <t>МОСКОВСКАЯ,,ГОРОД РЕУТОВ,,УЛИЦА ГАГАРИНА,50</t>
  </si>
  <si>
    <t>Московская область, г. Реутов, ул. Гагарина 50</t>
  </si>
  <si>
    <t>8(495) 528-74-67</t>
  </si>
  <si>
    <t>МОСКОВСКАЯ,,ГОРОД РЕУТОВ,,УЛИЦА ГАГАРИНА,51</t>
  </si>
  <si>
    <t>Московская область, г. Реутов, ул. Гагарина 51</t>
  </si>
  <si>
    <t>8(495) 528-74-68</t>
  </si>
  <si>
    <t>МОСКОВСКАЯ,,ГОРОД РЕУТОВ,,УЛИЦА ГАГАРИНА,52</t>
  </si>
  <si>
    <t>Московская область, г. Реутов, ул. Гагарина 52</t>
  </si>
  <si>
    <t>8(495) 528-74-69</t>
  </si>
  <si>
    <t>МОСКОВСКАЯ,,ГОРОД РЕУТОВ,,УЛИЦА ГАГАРИНА,53</t>
  </si>
  <si>
    <t>Московская область, г. Реутов, ул. Гагарина 53</t>
  </si>
  <si>
    <t>8(495) 528-74-70</t>
  </si>
  <si>
    <t>МОСКОВСКАЯ,,ГОРОД РЕУТОВ,,УЛИЦА ГАГАРИНА,54</t>
  </si>
  <si>
    <t>Московская область, г. Реутов, ул. Гагарина 54</t>
  </si>
  <si>
    <t>8(495) 528-74-71</t>
  </si>
  <si>
    <t>МОСКОВСКАЯ,,ГОРОД РЕУТОВ,,УЛИЦА ГАГАРИНА,55</t>
  </si>
  <si>
    <t>Московская область, г. Реутов, ул. Гагарина 55</t>
  </si>
  <si>
    <t>8(495) 528-74-72</t>
  </si>
  <si>
    <t>МОСКОВСКАЯ,,ГОРОД РЕУТОВ,,УЛИЦА ГАГАРИНА,56</t>
  </si>
  <si>
    <t>Московская область, г. Реутов, ул. Гагарина 56</t>
  </si>
  <si>
    <t>8(495) 528-74-73</t>
  </si>
  <si>
    <t>МОСКОВСКАЯ,,ГОРОД РЕУТОВ,,УЛИЦА ГАГАРИНА,57</t>
  </si>
  <si>
    <t>Московская область, г. Реутов, ул. Гагарина 57</t>
  </si>
  <si>
    <t>8(495) 528-74-74</t>
  </si>
  <si>
    <t>МОСКОВСКАЯ,,ГОРОД РЕУТОВ,,УЛИЦА ГАГАРИНА,58</t>
  </si>
  <si>
    <t>Московская область, г. Реутов, ул. Гагарина 58</t>
  </si>
  <si>
    <t>8(495) 528-74-75</t>
  </si>
  <si>
    <t>МОСКОВСКАЯ,,ГОРОД РЕУТОВ,,УЛИЦА ГАГАРИНА,59</t>
  </si>
  <si>
    <t>Московская область, г. Реутов, ул. Гагарина 59</t>
  </si>
  <si>
    <t>8(495) 528-74-76</t>
  </si>
  <si>
    <t>МОСКОВСКАЯ,,ГОРОД РЕУТОВ,,УЛИЦА ГАГАРИНА,60</t>
  </si>
  <si>
    <t>Московская область, г. Реутов, ул. Гагарина 60</t>
  </si>
  <si>
    <t>8(495) 528-74-77</t>
  </si>
  <si>
    <t>МОСКОВСКАЯ,,ГОРОД РЕУТОВ,,УЛИЦА ГАГАРИНА,61</t>
  </si>
  <si>
    <t>Московская область, г. Реутов, ул. Гагарина 61</t>
  </si>
  <si>
    <t>8(495) 528-74-78</t>
  </si>
  <si>
    <t>МОСКОВСКАЯ,,ГОРОД РЕУТОВ,,УЛИЦА ГАГАРИНА,62</t>
  </si>
  <si>
    <t>Московская область, г. Реутов, ул. Гагарина 62</t>
  </si>
  <si>
    <t>8(495) 528-74-79</t>
  </si>
  <si>
    <t>МОСКОВСКАЯ,,ГОРОД РЕУТОВ,,УЛИЦА ГАГАРИНА,63</t>
  </si>
  <si>
    <t>Московская область, г. Реутов, ул. Гагарина 63</t>
  </si>
  <si>
    <t>8(495) 528-74-80</t>
  </si>
  <si>
    <t>МОСКОВСКАЯ,,ГОРОД РЕУТОВ,,УЛИЦА ГАГАРИНА,64</t>
  </si>
  <si>
    <t>Московская область, г. Реутов, ул. Гагарина 64</t>
  </si>
  <si>
    <t>8(495) 528-74-81</t>
  </si>
  <si>
    <t>МОСКОВСКАЯ,,ГОРОД РЕУТОВ,,УЛИЦА ГАГАРИНА,65</t>
  </si>
  <si>
    <t>Московская область, г. Реутов, ул. Гагарина 65</t>
  </si>
  <si>
    <t>8(495) 528-74-82</t>
  </si>
  <si>
    <t>МОСКОВСКАЯ,,ГОРОД РЕУТОВ,,УЛИЦА ГАГАРИНА,66</t>
  </si>
  <si>
    <t>Московская область, г. Реутов, ул. Гагарина 66</t>
  </si>
  <si>
    <t>8(495) 528-74-83</t>
  </si>
  <si>
    <t>МОСКОВСКАЯ,,ГОРОД РЕУТОВ,,УЛИЦА ГАГАРИНА,67</t>
  </si>
  <si>
    <t>Московская область, г. Реутов, ул. Гагарина 67</t>
  </si>
  <si>
    <t>8(495) 528-74-84</t>
  </si>
  <si>
    <t>МОСКОВСКАЯ,,ГОРОД РЕУТОВ,,УЛИЦА ГАГАРИНА,68</t>
  </si>
  <si>
    <t>Московская область, г. Реутов, ул. Гагарина 68</t>
  </si>
  <si>
    <t>8(495) 528-74-85</t>
  </si>
  <si>
    <t>МОСКОВСКАЯ,,ГОРОД РЕУТОВ,,УЛИЦА ГАГАРИНА,69</t>
  </si>
  <si>
    <t>Московская область, г. Реутов, ул. Гагарина 69</t>
  </si>
  <si>
    <t>8(495) 528-74-86</t>
  </si>
  <si>
    <t>МОСКОВСКАЯ,,ГОРОД РЕУТОВ,,УЛИЦА ГАГАРИНА,70</t>
  </si>
  <si>
    <t>Московская область, г. Реутов, ул. Гагарина 70</t>
  </si>
  <si>
    <t>8(495) 528-74-87</t>
  </si>
  <si>
    <t>МОСКОВСКАЯ,,ГОРОД РЕУТОВ,,УЛИЦА ГАГАРИНА,71</t>
  </si>
  <si>
    <t>Московская область, г. Реутов, ул. Гагарина 71</t>
  </si>
  <si>
    <t>8(495) 528-74-88</t>
  </si>
  <si>
    <t>МОСКОВСКАЯ,,ГОРОД РЕУТОВ,,УЛИЦА ГАГАРИНА,72</t>
  </si>
  <si>
    <t>Московская область, г. Реутов, ул. Гагарина 72</t>
  </si>
  <si>
    <t>8(495) 528-74-89</t>
  </si>
  <si>
    <t>МОСКОВСКАЯ,,ГОРОД РЕУТОВ,,УЛИЦА ГАГАРИНА,73</t>
  </si>
  <si>
    <t>Московская область, г. Реутов, ул. Гагарина 73</t>
  </si>
  <si>
    <t>8(495) 528-74-90</t>
  </si>
  <si>
    <t>МОСКОВСКАЯ,,ГОРОД РЕУТОВ,,УЛИЦА ГАГАРИНА,74</t>
  </si>
  <si>
    <t>Московская область, г. Реутов, ул. Гагарина 74</t>
  </si>
  <si>
    <t>8(495) 528-74-91</t>
  </si>
  <si>
    <t>МОСКОВСКАЯ,,ГОРОД РЕУТОВ,,УЛИЦА ГАГАРИНА,75</t>
  </si>
  <si>
    <t>Московская область, г. Реутов, ул. Гагарина 75</t>
  </si>
  <si>
    <t>8(495) 528-74-92</t>
  </si>
  <si>
    <t>МОСКОВСКАЯ,,ГОРОД РЕУТОВ,,УЛИЦА ГАГАРИНА,76</t>
  </si>
  <si>
    <t>Московская область, г. Реутов, ул. Гагарина 76</t>
  </si>
  <si>
    <t>8(495) 528-74-93</t>
  </si>
  <si>
    <t>МОСКОВСКАЯ,,ГОРОД РЕУТОВ,,УЛИЦА ГАГАРИНА,77</t>
  </si>
  <si>
    <t>Московская область, г. Реутов, ул. Гагарина 77</t>
  </si>
  <si>
    <t>8(495) 528-74-94</t>
  </si>
  <si>
    <t>МОСКОВСКАЯ,,ГОРОД РЕУТОВ,,УЛИЦА ГАГАРИНА,78</t>
  </si>
  <si>
    <t>Московская область, г. Реутов, ул. Гагарина 78</t>
  </si>
  <si>
    <t>8(495) 528-74-95</t>
  </si>
  <si>
    <t>МОСКОВСКАЯ,,ГОРОД РЕУТОВ,,УЛИЦА ГАГАРИНА,79</t>
  </si>
  <si>
    <t>Московская область, г. Реутов, ул. Гагарина 79</t>
  </si>
  <si>
    <t>8(495) 528-74-96</t>
  </si>
  <si>
    <t>МОСКОВСКАЯ,,ГОРОД РЕУТОВ,,УЛИЦА ГАГАРИНА,80</t>
  </si>
  <si>
    <t>Московская область, г. Реутов, ул. Гагарина 80</t>
  </si>
  <si>
    <t>8(495) 528-74-97</t>
  </si>
  <si>
    <t>МОСКОВСКАЯ,,ГОРОД РЕУТОВ,,УЛИЦА ГАГАРИНА,81</t>
  </si>
  <si>
    <t>Московская область, г. Реутов, ул. Гагарина 81</t>
  </si>
  <si>
    <t>8(495) 528-74-98</t>
  </si>
  <si>
    <t>МОСКОВСКАЯ,,ГОРОД РЕУТОВ,,УЛИЦА ГАГАРИНА,82</t>
  </si>
  <si>
    <t>Московская область, г. Реутов, ул. Гагарина 82</t>
  </si>
  <si>
    <t>8(495) 528-74-99</t>
  </si>
  <si>
    <t>МОСКОВСКАЯ,,ГОРОД РЕУТОВ,,УЛИЦА ГАГАРИНА,83</t>
  </si>
  <si>
    <t>Московская область, г. Реутов, ул. Гагарина 83</t>
  </si>
  <si>
    <t>8(495) 528-74-100</t>
  </si>
  <si>
    <t>МОСКОВСКАЯ,,ГОРОД РЕУТОВ,,УЛИЦА ГАГАРИНА,84</t>
  </si>
  <si>
    <t>Московская область, г. Реутов, ул. Гагарина 84</t>
  </si>
  <si>
    <t>8(495) 528-74-101</t>
  </si>
  <si>
    <t>МОСКОВСКАЯ,,ГОРОД РЕУТОВ,,УЛИЦА ГАГАРИНА,85</t>
  </si>
  <si>
    <t>Московская область, г. Реутов, ул. Гагарина 85</t>
  </si>
  <si>
    <t>8(495) 528-74-102</t>
  </si>
  <si>
    <t>МОСКОВСКАЯ,,ГОРОД РЕУТОВ,,УЛИЦА ГАГАРИНА,86</t>
  </si>
  <si>
    <t>Московская область, г. Реутов, ул. Гагарина 86</t>
  </si>
  <si>
    <t>8(495) 528-74-103</t>
  </si>
  <si>
    <t>МОСКОВСКАЯ,,ГОРОД РЕУТОВ,,УЛИЦА ГАГАРИНА,87</t>
  </si>
  <si>
    <t>Московская область, г. Реутов, ул. Гагарина 87</t>
  </si>
  <si>
    <t>8(495) 528-74-104</t>
  </si>
  <si>
    <t>МОСКОВСКАЯ,,ГОРОД РЕУТОВ,,УЛИЦА ГАГАРИНА,88</t>
  </si>
  <si>
    <t>Московская область, г. Реутов, ул. Гагарина 88</t>
  </si>
  <si>
    <t>8(495) 528-74-105</t>
  </si>
  <si>
    <t>МОСКОВСКАЯ,,ГОРОД РЕУТОВ,,УЛИЦА ГАГАРИНА,89</t>
  </si>
  <si>
    <t>Московская область, г. Реутов, ул. Гагарина 89</t>
  </si>
  <si>
    <t>8(495) 528-74-106</t>
  </si>
  <si>
    <t>МОСКОВСКАЯ,,ГОРОД РЕУТОВ,,УЛИЦА ГАГАРИНА,90</t>
  </si>
  <si>
    <t>Московская область, г. Реутов, ул. Гагарина 90</t>
  </si>
  <si>
    <t>8(495) 528-74-107</t>
  </si>
  <si>
    <t>МОСКОВСКАЯ,,ГОРОД РЕУТОВ,,УЛИЦА ГАГАРИНА,91</t>
  </si>
  <si>
    <t>Московская область, г. Реутов, ул. Гагарина 91</t>
  </si>
  <si>
    <t>8(495) 528-74-108</t>
  </si>
  <si>
    <t>МОСКОВСКАЯ,,ГОРОД РЕУТОВ,,УЛИЦА ГАГАРИНА,92</t>
  </si>
  <si>
    <t>Московская область, г. Реутов, ул. Гагарина 92</t>
  </si>
  <si>
    <t>8(495) 528-74-109</t>
  </si>
  <si>
    <t>МОСКОВСКАЯ,,ГОРОД РЕУТОВ,,УЛИЦА ГАГАРИНА,93</t>
  </si>
  <si>
    <t>Московская область, г. Реутов, ул. Гагарина 93</t>
  </si>
  <si>
    <t>8(495) 528-74-110</t>
  </si>
  <si>
    <t>МОСКОВСКАЯ,,ГОРОД РЕУТОВ,,УЛИЦА ГАГАРИНА,94</t>
  </si>
  <si>
    <t>Московская область, г. Реутов, ул. Гагарина 94</t>
  </si>
  <si>
    <t>8(495) 528-74-111</t>
  </si>
  <si>
    <t>МОСКОВСКАЯ,,ГОРОД РЕУТОВ,,УЛИЦА ГАГАРИНА,95</t>
  </si>
  <si>
    <t>Московская область, г. Реутов, ул. Гагарина 95</t>
  </si>
  <si>
    <t>8(495) 528-74-112</t>
  </si>
  <si>
    <t>МОСКОВСКАЯ,,ГОРОД РЕУТОВ,,УЛИЦА ГАГАРИНА,96</t>
  </si>
  <si>
    <t>Московская область, г. Реутов, ул. Гагарина 96</t>
  </si>
  <si>
    <t>8(495) 528-74-113</t>
  </si>
  <si>
    <t>МОСКОВСКАЯ,,ГОРОД РЕУТОВ,,УЛИЦА ГАГАРИНА,97</t>
  </si>
  <si>
    <t>Московская область, г. Реутов, ул. Гагарина 97</t>
  </si>
  <si>
    <t>8(495) 528-74-114</t>
  </si>
  <si>
    <t>МОСКОВСКАЯ,,ГОРОД РЕУТОВ,,УЛИЦА ГАГАРИНА,98</t>
  </si>
  <si>
    <t>Московская область, г. Реутов, ул. Гагарина 98</t>
  </si>
  <si>
    <t>8(495) 528-74-115</t>
  </si>
  <si>
    <t>МОСКОВСКАЯ,,ГОРОД РЕУТОВ,,УЛИЦА ГАГАРИНА,99</t>
  </si>
  <si>
    <t>Московская область, г. Реутов, ул. Гагарина 99</t>
  </si>
  <si>
    <t>8(495) 528-74-116</t>
  </si>
  <si>
    <t>МОСКОВСКАЯ,,ГОРОД РЕУТОВ,,УЛИЦА ГАГАРИНА,100</t>
  </si>
  <si>
    <t>Московская область, г. Реутов, ул. Гагарина 100</t>
  </si>
  <si>
    <t>8(495) 528-74-117</t>
  </si>
  <si>
    <t>МОСКОВСКАЯ,,ГОРОД РЕУТОВ,,УЛИЦА ГАГАРИНА,101</t>
  </si>
  <si>
    <t>Московская область, г. Реутов, ул. Гагарина 101</t>
  </si>
  <si>
    <t>8(495) 528-74-118</t>
  </si>
  <si>
    <t>МОСКОВСКАЯ,,ГОРОД РЕУТОВ,,УЛИЦА ГАГАРИНА,102</t>
  </si>
  <si>
    <t>Московская область, г. Реутов, ул. Гагарина 102</t>
  </si>
  <si>
    <t>8(495) 528-74-119</t>
  </si>
  <si>
    <t>МОСКОВСКАЯ,,ГОРОД РЕУТОВ,,УЛИЦА ГАГАРИНА,103</t>
  </si>
  <si>
    <t>Московская область, г. Реутов, ул. Гагарина 103</t>
  </si>
  <si>
    <t>8(495) 528-74-120</t>
  </si>
  <si>
    <t>МОСКОВСКАЯ,,ГОРОД РЕУТОВ,,УЛИЦА ГАГАРИНА,104</t>
  </si>
  <si>
    <t>Московская область, г. Реутов, ул. Гагарина 104</t>
  </si>
  <si>
    <t>8(495) 528-74-121</t>
  </si>
  <si>
    <t>МОСКОВСКАЯ,,ГОРОД РЕУТОВ,,УЛИЦА ГАГАРИНА,105</t>
  </si>
  <si>
    <t>Московская область, г. Реутов, ул. Гагарина 105</t>
  </si>
  <si>
    <t>8(495) 528-74-122</t>
  </si>
  <si>
    <t>МОСКОВСКАЯ,,ГОРОД РЕУТОВ,,УЛИЦА ГАГАРИНА,106</t>
  </si>
  <si>
    <t>Московская область, г. Реутов, ул. Гагарина 106</t>
  </si>
  <si>
    <t>8(495) 528-74-123</t>
  </si>
  <si>
    <t>МОСКОВСКАЯ,,ГОРОД РЕУТОВ,,УЛИЦА ГАГАРИНА,107</t>
  </si>
  <si>
    <t>Московская область, г. Реутов, ул. Гагарина 107</t>
  </si>
  <si>
    <t>8(495) 528-74-124</t>
  </si>
  <si>
    <t>МОСКОВСКАЯ,,ГОРОД РЕУТОВ,,УЛИЦА ГАГАРИНА,108</t>
  </si>
  <si>
    <t>Московская область, г. Реутов, ул. Гагарина 108</t>
  </si>
  <si>
    <t>8(495) 528-74-125</t>
  </si>
  <si>
    <t>МОСКОВСКАЯ,,ГОРОД РЕУТОВ,,УЛИЦА ГАГАРИНА,109</t>
  </si>
  <si>
    <t>Московская область, г. Реутов, ул. Гагарина 109</t>
  </si>
  <si>
    <t>8(495) 528-74-126</t>
  </si>
  <si>
    <t>МОСКОВСКАЯ,,ГОРОД РЕУТОВ,,УЛИЦА ГАГАРИНА,110</t>
  </si>
  <si>
    <t>Московская область, г. Реутов, ул. Гагарина 110</t>
  </si>
  <si>
    <t>8(495) 528-74-127</t>
  </si>
  <si>
    <t>МОСКОВСКАЯ,,ГОРОД РЕУТОВ,,УЛИЦА ГАГАРИНА,111</t>
  </si>
  <si>
    <t>Московская область, г. Реутов, ул. Гагарина 111</t>
  </si>
  <si>
    <t>8(495) 528-74-128</t>
  </si>
  <si>
    <t>МОСКОВСКАЯ,,ГОРОД РЕУТОВ,,УЛИЦА ГАГАРИНА,112</t>
  </si>
  <si>
    <t>Московская область, г. Реутов, ул. Гагарина 112</t>
  </si>
  <si>
    <t>8(495) 528-74-129</t>
  </si>
  <si>
    <t>МОСКОВСКАЯ,,ГОРОД РЕУТОВ,,УЛИЦА ГАГАРИНА,113</t>
  </si>
  <si>
    <t>Московская область, г. Реутов, ул. Гагарина 113</t>
  </si>
  <si>
    <t>8(495) 528-74-130</t>
  </si>
  <si>
    <t>МОСКОВСКАЯ,,ГОРОД РЕУТОВ,,УЛИЦА ГАГАРИНА,114</t>
  </si>
  <si>
    <t>Московская область, г. Реутов, ул. Гагарина 114</t>
  </si>
  <si>
    <t>8(495) 528-74-131</t>
  </si>
  <si>
    <t>МОСКОВСКАЯ,,ГОРОД РЕУТОВ,,УЛИЦА ГАГАРИНА,115</t>
  </si>
  <si>
    <t>Московская область, г. Реутов, ул. Гагарина 115</t>
  </si>
  <si>
    <t>8(495) 528-74-132</t>
  </si>
  <si>
    <t>МОСКОВСКАЯ,,ГОРОД РЕУТОВ,,УЛИЦА ГАГАРИНА,116</t>
  </si>
  <si>
    <t>Московская область, г. Реутов, ул. Гагарина 116</t>
  </si>
  <si>
    <t>8(495) 528-74-133</t>
  </si>
  <si>
    <t>МОСКОВСКАЯ,,ГОРОД РЕУТОВ,,УЛИЦА ГАГАРИНА,117</t>
  </si>
  <si>
    <t>Московская область, г. Реутов, ул. Гагарина 117</t>
  </si>
  <si>
    <t>8(495) 528-74-134</t>
  </si>
  <si>
    <t>МОСКОВСКАЯ,,ГОРОД РЕУТОВ,,УЛИЦА ГАГАРИНА,118</t>
  </si>
  <si>
    <t>Московская область, г. Реутов, ул. Гагарина 118</t>
  </si>
  <si>
    <t>8(495) 528-74-135</t>
  </si>
  <si>
    <t>МОСКОВСКАЯ,,ГОРОД РЕУТОВ,,УЛИЦА ГАГАРИНА,119</t>
  </si>
  <si>
    <t>Московская область, г. Реутов, ул. Гагарина 119</t>
  </si>
  <si>
    <t>8(495) 528-74-136</t>
  </si>
  <si>
    <t>МОСКОВСКАЯ,,ГОРОД РЕУТОВ,,УЛИЦА ГАГАРИНА,120</t>
  </si>
  <si>
    <t>Московская область, г. Реутов, ул. Гагарина 120</t>
  </si>
  <si>
    <t>8(495) 528-74-137</t>
  </si>
  <si>
    <t>МОСКОВСКАЯ,,ГОРОД РЕУТОВ,,УЛИЦА ГАГАРИНА,121</t>
  </si>
  <si>
    <t>Московская область, г. Реутов, ул. Гагарина 121</t>
  </si>
  <si>
    <t>8(495) 528-74-138</t>
  </si>
  <si>
    <t>МОСКОВСКАЯ,,ГОРОД РЕУТОВ,,УЛИЦА ГАГАРИНА,122</t>
  </si>
  <si>
    <t>Московская область, г. Реутов, ул. Гагарина 122</t>
  </si>
  <si>
    <t>8(495) 528-74-139</t>
  </si>
  <si>
    <t>МОСКОВСКАЯ,,ГОРОД РЕУТОВ,,УЛИЦА ГАГАРИНА,123</t>
  </si>
  <si>
    <t>Московская область, г. Реутов, ул. Гагарина 123</t>
  </si>
  <si>
    <t>8(495) 528-74-140</t>
  </si>
  <si>
    <t>МОСКОВСКАЯ,,ГОРОД РЕУТОВ,,УЛИЦА ГАГАРИНА,124</t>
  </si>
  <si>
    <t>Московская область, г. Реутов, ул. Гагарина 124</t>
  </si>
  <si>
    <t>8(495) 528-74-141</t>
  </si>
  <si>
    <t>МОСКОВСКАЯ,,ГОРОД РЕУТОВ,,УЛИЦА ГАГАРИНА,125</t>
  </si>
  <si>
    <t>Московская область, г. Реутов, ул. Гагарина 125</t>
  </si>
  <si>
    <t>8(495) 528-74-142</t>
  </si>
  <si>
    <t>МОСКОВСКАЯ,,ГОРОД РЕУТОВ,,УЛИЦА ГАГАРИНА,126</t>
  </si>
  <si>
    <t>Московская область, г. Реутов, ул. Гагарина 126</t>
  </si>
  <si>
    <t>8(495) 528-74-143</t>
  </si>
  <si>
    <t>МОСКОВСКАЯ,,ГОРОД РЕУТОВ,,УЛИЦА ГАГАРИНА,127</t>
  </si>
  <si>
    <t>Московская область, г. Реутов, ул. Гагарина 127</t>
  </si>
  <si>
    <t>8(495) 528-74-144</t>
  </si>
  <si>
    <t>МОСКОВСКАЯ,,ГОРОД РЕУТОВ,,УЛИЦА ГАГАРИНА,128</t>
  </si>
  <si>
    <t>Московская область, г. Реутов, ул. Гагарина 128</t>
  </si>
  <si>
    <t>8(495) 528-74-145</t>
  </si>
  <si>
    <t>МОСКОВСКАЯ,,ГОРОД РЕУТОВ,,УЛИЦА ГАГАРИНА,129</t>
  </si>
  <si>
    <t>Московская область, г. Реутов, ул. Гагарина 129</t>
  </si>
  <si>
    <t>8(495) 528-74-146</t>
  </si>
  <si>
    <t>МОСКОВСКАЯ,,ГОРОД РЕУТОВ,,УЛИЦА ГАГАРИНА,130</t>
  </si>
  <si>
    <t>Московская область, г. Реутов, ул. Гагарина 130</t>
  </si>
  <si>
    <t>8(495) 528-74-147</t>
  </si>
  <si>
    <t>МОСКОВСКАЯ,,ГОРОД РЕУТОВ,,УЛИЦА ГАГАРИНА,131</t>
  </si>
  <si>
    <t>Московская область, г. Реутов, ул. Гагарина 131</t>
  </si>
  <si>
    <t>8(495) 528-74-148</t>
  </si>
  <si>
    <t>МОСКОВСКАЯ,,ГОРОД РЕУТОВ,,УЛИЦА ГАГАРИНА,132</t>
  </si>
  <si>
    <t>Московская область, г. Реутов, ул. Гагарина 132</t>
  </si>
  <si>
    <t>8(495) 528-74-149</t>
  </si>
  <si>
    <t>МОСКОВСКАЯ,,ГОРОД РЕУТОВ,,УЛИЦА ГАГАРИНА,133</t>
  </si>
  <si>
    <t>Московская область, г. Реутов, ул. Гагарина 133</t>
  </si>
  <si>
    <t>8(495) 528-74-150</t>
  </si>
  <si>
    <t>МОСКОВСКАЯ,,ГОРОД РЕУТОВ,,УЛИЦА ГАГАРИНА,134</t>
  </si>
  <si>
    <t>Московская область, г. Реутов, ул. Гагарина 134</t>
  </si>
  <si>
    <t>8(495) 528-74-151</t>
  </si>
  <si>
    <t>МОСКОВСКАЯ,,ГОРОД РЕУТОВ,,УЛИЦА ГАГАРИНА,135</t>
  </si>
  <si>
    <t>Московская область, г. Реутов, ул. Гагарина 135</t>
  </si>
  <si>
    <t>8(495) 528-74-152</t>
  </si>
  <si>
    <t>МОСКОВСКАЯ,,ГОРОД РЕУТОВ,,УЛИЦА ГАГАРИНА,136</t>
  </si>
  <si>
    <t>Московская область, г. Реутов, ул. Гагарина 136</t>
  </si>
  <si>
    <t>8(495) 528-74-153</t>
  </si>
  <si>
    <t>МОСКОВСКАЯ,,ГОРОД РЕУТОВ,,УЛИЦА ГАГАРИНА,137</t>
  </si>
  <si>
    <t>Московская область, г. Реутов, ул. Гагарина 137</t>
  </si>
  <si>
    <t>8(495) 528-74-154</t>
  </si>
  <si>
    <t>МОСКОВСКАЯ,,ГОРОД РЕУТОВ,,УЛИЦА ГАГАРИНА,138</t>
  </si>
  <si>
    <t>Московская область, г. Реутов, ул. Гагарина 138</t>
  </si>
  <si>
    <t>8(495) 528-74-155</t>
  </si>
  <si>
    <t>МОСКОВСКАЯ,,ГОРОД РЕУТОВ,,УЛИЦА ГАГАРИНА,139</t>
  </si>
  <si>
    <t>Московская область, г. Реутов, ул. Гагарина 139</t>
  </si>
  <si>
    <t>8(495) 528-74-156</t>
  </si>
  <si>
    <t>МОСКОВСКАЯ,,ГОРОД РЕУТОВ,,УЛИЦА ГАГАРИНА,140</t>
  </si>
  <si>
    <t>Московская область, г. Реутов, ул. Гагарина 140</t>
  </si>
  <si>
    <t>8(495) 528-74-157</t>
  </si>
  <si>
    <t>МОСКОВСКАЯ,,ГОРОД РЕУТОВ,,УЛИЦА ГАГАРИНА,141</t>
  </si>
  <si>
    <t>Московская область, г. Реутов, ул. Гагарина 141</t>
  </si>
  <si>
    <t>8(495) 528-74-158</t>
  </si>
  <si>
    <t>МОСКОВСКАЯ,,ГОРОД РЕУТОВ,,УЛИЦА ГАГАРИНА,142</t>
  </si>
  <si>
    <t>Московская область, г. Реутов, ул. Гагарина 142</t>
  </si>
  <si>
    <t>8(495) 528-74-159</t>
  </si>
  <si>
    <t>МОСКОВСКАЯ,,ГОРОД РЕУТОВ,,УЛИЦА ГАГАРИНА,143</t>
  </si>
  <si>
    <t>Московская область, г. Реутов, ул. Гагарина 143</t>
  </si>
  <si>
    <t>8(495) 528-74-160</t>
  </si>
  <si>
    <t>МОСКОВСКАЯ,,ГОРОД РЕУТОВ,,УЛИЦА ГАГАРИНА,144</t>
  </si>
  <si>
    <t>Московская область, г. Реутов, ул. Гагарина 144</t>
  </si>
  <si>
    <t>8(495) 528-74-161</t>
  </si>
  <si>
    <t>МОСКОВСКАЯ,,ГОРОД РЕУТОВ,,УЛИЦА ГАГАРИНА,145</t>
  </si>
  <si>
    <t>Московская область, г. Реутов, ул. Гагарина 145</t>
  </si>
  <si>
    <t>8(495) 528-74-162</t>
  </si>
  <si>
    <t>МОСКОВСКАЯ,,ГОРОД РЕУТОВ,,УЛИЦА ГАГАРИНА,146</t>
  </si>
  <si>
    <t>Московская область, г. Реутов, ул. Гагарина 146</t>
  </si>
  <si>
    <t>8(495) 528-74-163</t>
  </si>
  <si>
    <t>МОСКОВСКАЯ,,ГОРОД РЕУТОВ,,УЛИЦА ГАГАРИНА,147</t>
  </si>
  <si>
    <t>Московская область, г. Реутов, ул. Гагарина 147</t>
  </si>
  <si>
    <t>8(495) 528-74-164</t>
  </si>
  <si>
    <t>МОСКОВСКАЯ,,ГОРОД РЕУТОВ,,УЛИЦА ГАГАРИНА,148</t>
  </si>
  <si>
    <t>Московская область, г. Реутов, ул. Гагарина 148</t>
  </si>
  <si>
    <t>8(495) 528-74-165</t>
  </si>
  <si>
    <t>МОСКОВСКАЯ,,ГОРОД РЕУТОВ,,УЛИЦА ГАГАРИНА,149</t>
  </si>
  <si>
    <t>Московская область, г. Реутов, ул. Гагарина 149</t>
  </si>
  <si>
    <t>8(495) 528-74-166</t>
  </si>
  <si>
    <t>МОСКОВСКАЯ,,ГОРОД РЕУТОВ,,УЛИЦА ГАГАРИНА,150</t>
  </si>
  <si>
    <t>Московская область, г. Реутов, ул. Гагарина 150</t>
  </si>
  <si>
    <t>8(495) 528-74-167</t>
  </si>
  <si>
    <t>МОСКОВСКАЯ,,ГОРОД РЕУТОВ,,УЛИЦА ГАГАРИНА,151</t>
  </si>
  <si>
    <t>Московская область, г. Реутов, ул. Гагарина 151</t>
  </si>
  <si>
    <t>8(495) 528-74-168</t>
  </si>
  <si>
    <t>МОСКОВСКАЯ,,ГОРОД РЕУТОВ,,УЛИЦА ГАГАРИНА,152</t>
  </si>
  <si>
    <t>Московская область, г. Реутов, ул. Гагарина 152</t>
  </si>
  <si>
    <t>8(495) 528-74-169</t>
  </si>
  <si>
    <t>МОСКОВСКАЯ,,ГОРОД РЕУТОВ,,УЛИЦА ГАГАРИНА,153</t>
  </si>
  <si>
    <t>Московская область, г. Реутов, ул. Гагарина 153</t>
  </si>
  <si>
    <t>8(495) 528-74-170</t>
  </si>
  <si>
    <t>МОСКОВСКАЯ,,ГОРОД РЕУТОВ,,УЛИЦА ГАГАРИНА,154</t>
  </si>
  <si>
    <t>Московская область, г. Реутов, ул. Гагарина 154</t>
  </si>
  <si>
    <t>8(495) 528-74-171</t>
  </si>
  <si>
    <t>МОСКОВСКАЯ,,ГОРОД РЕУТОВ,,УЛИЦА ГАГАРИНА,155</t>
  </si>
  <si>
    <t>Московская область, г. Реутов, ул. Гагарина 155</t>
  </si>
  <si>
    <t>8(495) 528-74-172</t>
  </si>
  <si>
    <t>МОСКОВСКАЯ,,ГОРОД РЕУТОВ,,УЛИЦА ГАГАРИНА,156</t>
  </si>
  <si>
    <t>Московская область, г. Реутов, ул. Гагарина 156</t>
  </si>
  <si>
    <t>8(495) 528-74-173</t>
  </si>
  <si>
    <t>МОСКОВСКАЯ,,ГОРОД РЕУТОВ,,УЛИЦА ГАГАРИНА,157</t>
  </si>
  <si>
    <t>Московская область, г. Реутов, ул. Гагарина 157</t>
  </si>
  <si>
    <t>8(495) 528-74-174</t>
  </si>
  <si>
    <t>МОСКОВСКАЯ,,ГОРОД РЕУТОВ,,УЛИЦА ГАГАРИНА,158</t>
  </si>
  <si>
    <t>Московская область, г. Реутов, ул. Гагарина 158</t>
  </si>
  <si>
    <t>8(495) 528-74-175</t>
  </si>
  <si>
    <t>МОСКОВСКАЯ,,ГОРОД РЕУТОВ,,УЛИЦА ГАГАРИНА,159</t>
  </si>
  <si>
    <t>Московская область, г. Реутов, ул. Гагарина 159</t>
  </si>
  <si>
    <t>8(495) 528-74-176</t>
  </si>
  <si>
    <t>МОСКОВСКАЯ,,ГОРОД РЕУТОВ,,УЛИЦА ГАГАРИНА,160</t>
  </si>
  <si>
    <t>Московская область, г. Реутов, ул. Гагарина 160</t>
  </si>
  <si>
    <t>8(495) 528-74-177</t>
  </si>
  <si>
    <t>МОСКОВСКАЯ,,ГОРОД РЕУТОВ,,УЛИЦА ГАГАРИНА,161</t>
  </si>
  <si>
    <t>Московская область, г. Реутов, ул. Гагарина 161</t>
  </si>
  <si>
    <t>8(495) 528-74-178</t>
  </si>
  <si>
    <t>МОСКОВСКАЯ,,ГОРОД РЕУТОВ,,УЛИЦА ГАГАРИНА,162</t>
  </si>
  <si>
    <t>Московская область, г. Реутов, ул. Гагарина 162</t>
  </si>
  <si>
    <t>8(495) 528-74-179</t>
  </si>
  <si>
    <t>МОСКОВСКАЯ,,ГОРОД РЕУТОВ,,УЛИЦА ГАГАРИНА,163</t>
  </si>
  <si>
    <t>Московская область, г. Реутов, ул. Гагарина 163</t>
  </si>
  <si>
    <t>8(495) 528-74-180</t>
  </si>
  <si>
    <t>МОСКОВСКАЯ,,ГОРОД РЕУТОВ,,УЛИЦА ГАГАРИНА,164</t>
  </si>
  <si>
    <t>Московская область, г. Реутов, ул. Гагарина 164</t>
  </si>
  <si>
    <t>8(495) 528-74-181</t>
  </si>
  <si>
    <t>МОСКОВСКАЯ,,ГОРОД РЕУТОВ,,УЛИЦА ГАГАРИНА,165</t>
  </si>
  <si>
    <t>Московская область, г. Реутов, ул. Гагарина 165</t>
  </si>
  <si>
    <t>8(495) 528-74-182</t>
  </si>
  <si>
    <t>МОСКОВСКАЯ,,ГОРОД РЕУТОВ,,УЛИЦА ГАГАРИНА,166</t>
  </si>
  <si>
    <t>Московская область, г. Реутов, ул. Гагарина 166</t>
  </si>
  <si>
    <t>8(495) 528-74-183</t>
  </si>
  <si>
    <t>МОСКОВСКАЯ,,ГОРОД РЕУТОВ,,УЛИЦА ГАГАРИНА,167</t>
  </si>
  <si>
    <t>Московская область, г. Реутов, ул. Гагарина 167</t>
  </si>
  <si>
    <t>8(495) 528-74-184</t>
  </si>
  <si>
    <t>МОСКОВСКАЯ,,ГОРОД РЕУТОВ,,УЛИЦА ГАГАРИНА,168</t>
  </si>
  <si>
    <t>Московская область, г. Реутов, ул. Гагарина 168</t>
  </si>
  <si>
    <t>8(495) 528-74-185</t>
  </si>
  <si>
    <t>МОСКОВСКАЯ,,ГОРОД РЕУТОВ,,УЛИЦА ГАГАРИНА,169</t>
  </si>
  <si>
    <t>Московская область, г. Реутов, ул. Гагарина 169</t>
  </si>
  <si>
    <t>8(495) 528-74-186</t>
  </si>
  <si>
    <t>(495)-286-91-14</t>
  </si>
  <si>
    <t>(495)-286-91-15</t>
  </si>
  <si>
    <t>(495)-286-91-16</t>
  </si>
  <si>
    <t>(495)-286-91-17</t>
  </si>
  <si>
    <t>(495)-286-91-18</t>
  </si>
  <si>
    <t>(495)-286-91-19</t>
  </si>
  <si>
    <t>(495)-286-91-20</t>
  </si>
  <si>
    <t>(495)-286-91-21</t>
  </si>
  <si>
    <t>(495)-286-91-22</t>
  </si>
  <si>
    <t>(495)-286-91-23</t>
  </si>
  <si>
    <t>(495)-286-91-24</t>
  </si>
  <si>
    <t>(495)-286-91-25</t>
  </si>
  <si>
    <t>(495)-286-91-26</t>
  </si>
  <si>
    <t>(495)-286-91-27</t>
  </si>
  <si>
    <t>(495)-286-91-28</t>
  </si>
  <si>
    <t>(495)-286-91-29</t>
  </si>
  <si>
    <t>(495)-286-91-30</t>
  </si>
  <si>
    <t>(495)-286-91-31</t>
  </si>
  <si>
    <t>(495)-286-91-32</t>
  </si>
  <si>
    <t>(495)-286-91-33</t>
  </si>
  <si>
    <t>(495)-286-91-34</t>
  </si>
  <si>
    <t>(495)-286-91-35</t>
  </si>
  <si>
    <t>(495)-286-91-36</t>
  </si>
  <si>
    <t>(495)-286-91-37</t>
  </si>
  <si>
    <t>(495)-286-91-38</t>
  </si>
  <si>
    <t>(495)-286-91-39</t>
  </si>
  <si>
    <t>(495)-286-91-40</t>
  </si>
  <si>
    <t>(495)-286-91-41</t>
  </si>
  <si>
    <t>(495)-286-91-42</t>
  </si>
  <si>
    <t>(495)-286-91-43</t>
  </si>
  <si>
    <t>(495)-286-91-44</t>
  </si>
  <si>
    <t>(495)-286-91-45</t>
  </si>
  <si>
    <t>(495)-286-91-46</t>
  </si>
  <si>
    <t>(495)-286-91-47</t>
  </si>
  <si>
    <t>(495)-286-91-48</t>
  </si>
  <si>
    <t>(495)-286-91-49</t>
  </si>
  <si>
    <t>1750000</t>
  </si>
  <si>
    <t>Городской округ Рошаль</t>
  </si>
  <si>
    <t>ООО "Рошальская индустриальная фирма "Аметист"</t>
  </si>
  <si>
    <t>Производство пластмасс и стнтетических смол в первичных формах</t>
  </si>
  <si>
    <t>24.16</t>
  </si>
  <si>
    <t>140730, Московская обл., г.Рошаль, ул  2 Пятилетки</t>
  </si>
  <si>
    <t>Бушуев А.В.</t>
  </si>
  <si>
    <t>8(49645) 58-303</t>
  </si>
  <si>
    <t>rif@rif-ametist.ru</t>
  </si>
  <si>
    <t>ТДИ 80/20 (Toluenediisocyanate Lupranate T80)</t>
  </si>
  <si>
    <t>ТДИ 80/20 (Toluenediisocyanate Desmodur T80)</t>
  </si>
  <si>
    <t>Desmophen PU 60WB01</t>
  </si>
  <si>
    <t>Винилкожа</t>
  </si>
  <si>
    <t>Пленка упаковочная, пог. м</t>
  </si>
  <si>
    <t>Полиол МВ 3500 (ПП 4003-2-16)</t>
  </si>
  <si>
    <t>Полотно трикотажное</t>
  </si>
  <si>
    <t>Лента упаковочная ГОСТ 3560-73 0,7х20 наг.</t>
  </si>
  <si>
    <t>ЛапС 48-40</t>
  </si>
  <si>
    <t>HR SAN-полимерполиол (Desmophen 1366 Polyol)</t>
  </si>
  <si>
    <t>SAN-полимерполиол 40% (Arcol Polyol HS 100)</t>
  </si>
  <si>
    <t>Аминный катализатор TEDA 33%(DABCO 33-LV, NIAX A-33)</t>
  </si>
  <si>
    <t>Бумага технологическая (Бумага WALKI Peelfoam)</t>
  </si>
  <si>
    <t>Вспенивающий агент для ППУ (Mecthenе PU)</t>
  </si>
  <si>
    <t>Добавка для ламинирования (UNION-220, NIAX FLE-200LF)</t>
  </si>
  <si>
    <t>городской округ Рошаль</t>
  </si>
  <si>
    <t>Краситель (Reactint)</t>
  </si>
  <si>
    <t>Наполнитель для ППУ (Omyacarb 2UR)</t>
  </si>
  <si>
    <t>Оловоорганический катализатор (DABCO T-9)</t>
  </si>
  <si>
    <t>Поверхностно-активные органические вещества (Tegostab BF2470)</t>
  </si>
  <si>
    <t>Полиизоционат (Desmodur 10 WВ 94,Lupranat MX118/1,Suprasec 2447)</t>
  </si>
  <si>
    <t>Полиол MB 5000 (SANNIX FA-703)</t>
  </si>
  <si>
    <t>Полиол MB 6000 (Arcol Polyol 1374)</t>
  </si>
  <si>
    <t>Полиол для мягких марок ППУ (Desmophen 41WB 01)</t>
  </si>
  <si>
    <t>Полиольный компонент для вязкоэластичных марок ППУ (Desmophen 24 WB 40)</t>
  </si>
  <si>
    <t>Специальная добавка для HR пен (Ortegol 204)</t>
  </si>
  <si>
    <t>ООО "Рошальский завод пластификаторов"</t>
  </si>
  <si>
    <t>24.14.2</t>
  </si>
  <si>
    <t>140730, Московская обл., г.Рошаль ул.Косякова, д.18</t>
  </si>
  <si>
    <t>Соколухин С.В.</t>
  </si>
  <si>
    <t>8(49645) 58-147</t>
  </si>
  <si>
    <t>rzproshal@mail.ru</t>
  </si>
  <si>
    <t>изонониловый спирт</t>
  </si>
  <si>
    <t>кислота адипиновая</t>
  </si>
  <si>
    <t>ООО "Профлинг"</t>
  </si>
  <si>
    <t>Производство прочих химических продуктов</t>
  </si>
  <si>
    <t>Попов А.В.</t>
  </si>
  <si>
    <t>8(49645) 58-440</t>
  </si>
  <si>
    <t>info@nordway.ru</t>
  </si>
  <si>
    <t>Гидраксид калия (КОН)</t>
  </si>
  <si>
    <t>Кислота уксусная</t>
  </si>
  <si>
    <t>Алкилполигликозид (APG 0810 50%)</t>
  </si>
  <si>
    <t>ООО "Молирен"</t>
  </si>
  <si>
    <t>140730, Московская обл., Рошаль г., Косякова ул.18,</t>
  </si>
  <si>
    <t>Фролкин Э.В.</t>
  </si>
  <si>
    <t>(49645) 58-402</t>
  </si>
  <si>
    <t>info@moliren.ru</t>
  </si>
  <si>
    <t>Дробь ДСЛУ 0,5 улучш</t>
  </si>
  <si>
    <t>Молибденовый концентрат</t>
  </si>
  <si>
    <t>Обожженный молибденовый концентрат</t>
  </si>
  <si>
    <t xml:space="preserve">Отходы ЖС-32 ВИ </t>
  </si>
  <si>
    <t>Порошок алюминиевый, марка А</t>
  </si>
  <si>
    <t>Прокат х/к 08 ПС 1,5*1000</t>
  </si>
  <si>
    <t>Сечка металлическая, облой гвоздевой</t>
  </si>
  <si>
    <t>Трехокись молибдена</t>
  </si>
  <si>
    <t>26.16</t>
  </si>
  <si>
    <t>26.17</t>
  </si>
  <si>
    <t>26.18</t>
  </si>
  <si>
    <t>26.19</t>
  </si>
  <si>
    <t>26.67</t>
  </si>
  <si>
    <t>26.68</t>
  </si>
  <si>
    <t>26.69</t>
  </si>
  <si>
    <t>26.70</t>
  </si>
  <si>
    <t>26.71</t>
  </si>
  <si>
    <t>26.72</t>
  </si>
  <si>
    <t>26.73</t>
  </si>
  <si>
    <t>26.74</t>
  </si>
  <si>
    <t>26.75</t>
  </si>
  <si>
    <t>26.76</t>
  </si>
  <si>
    <t>26.77</t>
  </si>
  <si>
    <t>26.78</t>
  </si>
  <si>
    <t>26.79</t>
  </si>
  <si>
    <t>26.80</t>
  </si>
  <si>
    <t>26.81</t>
  </si>
  <si>
    <t>26.82</t>
  </si>
  <si>
    <t>26.83</t>
  </si>
  <si>
    <t>26.84</t>
  </si>
  <si>
    <t>26.85</t>
  </si>
  <si>
    <t>26.86</t>
  </si>
  <si>
    <t>26.87</t>
  </si>
  <si>
    <t>26.88</t>
  </si>
  <si>
    <t>26.89</t>
  </si>
  <si>
    <t>26.90</t>
  </si>
  <si>
    <t>26.91</t>
  </si>
  <si>
    <t>26.92</t>
  </si>
  <si>
    <t>26.93</t>
  </si>
  <si>
    <t>26.94</t>
  </si>
  <si>
    <t>26.95</t>
  </si>
  <si>
    <t>26.96</t>
  </si>
  <si>
    <t>26.97</t>
  </si>
  <si>
    <t>140207, Воскресенский р., д. Ратмирово, ул. Некрасова, д.2</t>
  </si>
  <si>
    <t>140207, Воскресенский р., д. Ратмирово, ул. Некрасова, д.3</t>
  </si>
  <si>
    <t>140207, Воскресенский р., д. Ратмирово, ул. Некрасова, д.4</t>
  </si>
  <si>
    <t>140207, Воскресенский р., д. Ратмирово, ул. Некрасова, д.5</t>
  </si>
  <si>
    <t>140207, Воскресенский р., д. Ратмирово, ул. Некрасова, д.6</t>
  </si>
  <si>
    <t>140207, Воскресенский р., д. Ратмирово, ул. Некрасова, д.7</t>
  </si>
  <si>
    <t>140207, Воскресенский р., д. Ратмирово, ул. Некрасова, д.8</t>
  </si>
  <si>
    <t>140207, Воскресенский р., д. Ратмирово, ул. Некрасова, д.9</t>
  </si>
  <si>
    <t>140207, Воскресенский р., д. Ратмирово, ул. Некрасова, д.10</t>
  </si>
  <si>
    <t>140207, Воскресенский р., д. Ратмирово, ул. Некрасова, д.11</t>
  </si>
  <si>
    <t>140207, Воскресенский р., д. Ратмирово, ул. Некрасова, д.12</t>
  </si>
  <si>
    <t>140207, Воскресенский р., д. Ратмирово, ул. Некрасова, д.13</t>
  </si>
  <si>
    <t>140207, Воскресенский р., д. Ратмирово, ул. Некрасова, д.14</t>
  </si>
  <si>
    <t>140207, Воскресенский р., д. Ратмирово, ул. Некрасова, д.15</t>
  </si>
  <si>
    <t>140207, Воскресенский р., д. Ратмирово, ул. Некрасова, д.16</t>
  </si>
  <si>
    <t>140207, Воскресенский р., д. Ратмирово, ул. Некрасова, д.17</t>
  </si>
  <si>
    <t>140207, Воскресенский р., д. Ратмирово, ул. Некрасова, д.18</t>
  </si>
  <si>
    <t>140207, Воскресенский р., д. Ратмирово, ул. Некрасова, д.19</t>
  </si>
  <si>
    <t>140207, Воскресенский р., д. Ратмирово, ул. Некрасова, д.20</t>
  </si>
  <si>
    <t>140207, Воскресенский р., д. Ратмирово, ул. Некрасова, д.21</t>
  </si>
  <si>
    <t>140207, Воскресенский р., д. Ратмирово, ул. Некрасова, д.22</t>
  </si>
  <si>
    <t>140207, Воскресенский р., д. Ратмирово, ул. Некрасова, д.23</t>
  </si>
  <si>
    <t>140207, Воскресенский р., д. Ратмирово, ул. Некрасова, д.24</t>
  </si>
  <si>
    <t>140207, Воскресенский р., д. Ратмирово, ул. Некрасова, д.25</t>
  </si>
  <si>
    <t>140207, Воскресенский р., д. Ратмирово, ул. Некрасова, д.26</t>
  </si>
  <si>
    <t>140207, Воскресенский р., д. Ратмирово, ул. Некрасова, д.27</t>
  </si>
  <si>
    <t>140207, Воскресенский р., д. Ратмирово, ул. Некрасова, д.28</t>
  </si>
  <si>
    <t>140207, Воскресенский р., д. Ратмирово, ул. Некрасова, д.29</t>
  </si>
  <si>
    <t>140207, Воскресенский р., д. Ратмирово, ул. Некрасова, д.30</t>
  </si>
  <si>
    <t>140207, Воскресенский р., д. Ратмирово, ул. Некрасова, д.31</t>
  </si>
  <si>
    <t>140207, Воскресенский р., д. Ратмирово, ул. Некрасова, д.32</t>
  </si>
  <si>
    <t>141600 МО г.Клин Волоколамское шоссе, дом №45</t>
  </si>
  <si>
    <t>141600 МО г.Клин Волоколамское шоссе, дом №46</t>
  </si>
  <si>
    <t>8(903)001-38-27</t>
  </si>
  <si>
    <t>8(903)001-38-28</t>
  </si>
  <si>
    <t>городской округ Серпухов</t>
  </si>
  <si>
    <t>ОАО "Восход"</t>
  </si>
  <si>
    <t>целлюлозно-бумажное производство</t>
  </si>
  <si>
    <t>21.12</t>
  </si>
  <si>
    <t>Серпухов, Пролетарская, 134</t>
  </si>
  <si>
    <t xml:space="preserve">Лазорев Олег Петрович ген. дир. </t>
  </si>
  <si>
    <t xml:space="preserve">76-48-92,             76-48-90, </t>
  </si>
  <si>
    <t>vochod.secretar@yandex.ru</t>
  </si>
  <si>
    <t>целлюлоза ЭКБ</t>
  </si>
  <si>
    <t>21.13</t>
  </si>
  <si>
    <t>Серпухов, Пролетарская, 135</t>
  </si>
  <si>
    <t>целлюлоза ЛС, ХБ</t>
  </si>
  <si>
    <t>21.14</t>
  </si>
  <si>
    <t>Серпухов, Пролетарская, 136</t>
  </si>
  <si>
    <t>сетки металлические н/ст.</t>
  </si>
  <si>
    <t>21.15</t>
  </si>
  <si>
    <t>Серпухов, Пролетарская, 137</t>
  </si>
  <si>
    <t>красители</t>
  </si>
  <si>
    <t>ОАО "Химволокно"</t>
  </si>
  <si>
    <t xml:space="preserve"> химическое производство</t>
  </si>
  <si>
    <t>Серпухов, Химиков,1</t>
  </si>
  <si>
    <t>Бескин Борс Львович                  ген. дир.</t>
  </si>
  <si>
    <t>72-04-54 секр. 72-77-74факс</t>
  </si>
  <si>
    <t>Ximvoloknocentr@mail.ru</t>
  </si>
  <si>
    <t>нить полиамидная, 29текс</t>
  </si>
  <si>
    <t>фторопласт Ф-42</t>
  </si>
  <si>
    <t>ацетон</t>
  </si>
  <si>
    <t>смола ПВХ</t>
  </si>
  <si>
    <t xml:space="preserve">Филиал ООО "УРСА Евразия" </t>
  </si>
  <si>
    <t>производство прочих неметаллических минеральных продуктов</t>
  </si>
  <si>
    <t>Серпухов,  Московское шоссе,   д. 96</t>
  </si>
  <si>
    <t>Еременко Данил Николаевич - директор филиала</t>
  </si>
  <si>
    <t>35-91-17,                35-91-23факс</t>
  </si>
  <si>
    <t>tatiana.semichastnova@uralita.com</t>
  </si>
  <si>
    <t>полистирол</t>
  </si>
  <si>
    <t>электрическая энергия</t>
  </si>
  <si>
    <t>бура пятиводная</t>
  </si>
  <si>
    <t>смола</t>
  </si>
  <si>
    <t>спирт денатурированный</t>
  </si>
  <si>
    <t>АО АК "Серпуховский механический завод"</t>
  </si>
  <si>
    <t>производство готовых металлических изделий</t>
  </si>
  <si>
    <t>Серпухов, Северное шоссе, д.1</t>
  </si>
  <si>
    <t>Касминин Борис Викторович</t>
  </si>
  <si>
    <t>75-08-50</t>
  </si>
  <si>
    <t>smz@rambler.ru</t>
  </si>
  <si>
    <t>75-08-51</t>
  </si>
  <si>
    <t>лакокрасочные материалы</t>
  </si>
  <si>
    <t>28.13</t>
  </si>
  <si>
    <t>75-08-52</t>
  </si>
  <si>
    <t>сварочная проволока и сварочные материалы</t>
  </si>
  <si>
    <t>140170, Московская обл,
 г. Бронницы, ул.Советская, д.155</t>
  </si>
  <si>
    <t xml:space="preserve">25.24.2 </t>
  </si>
  <si>
    <t xml:space="preserve">73.10 </t>
  </si>
  <si>
    <t>Поставка 
продуктов 
питания</t>
  </si>
  <si>
    <t>141426,Моск.обл., 
г. Химки, Шереметьевское
шоссе, вл. 31</t>
  </si>
  <si>
    <t>ДЖАО Владимир
Юнь-Дзенович</t>
  </si>
  <si>
    <t xml:space="preserve">5. Накопитель MZ-7TE500BW Samsung
 500GB SSD 840 EVO 2.5'' SATA </t>
  </si>
  <si>
    <t>142432, Московская область,
 Ногинский р-н, г. Черноголовка, 
Академика Семёнова пр-кт, д. 9</t>
  </si>
  <si>
    <t>Производство строительных
 материалов</t>
  </si>
  <si>
    <t>Московская обл. 
г. Электросталь, ул. Горького, 32</t>
  </si>
  <si>
    <t>Московская обл.
 г. Электросталь, ул. Горького, 32</t>
  </si>
  <si>
    <t>Московская обл., 
г. Электросталь,
ул. Рабочая, д. 41</t>
  </si>
  <si>
    <t>Ельникова Ирина
Геннадьевна</t>
  </si>
  <si>
    <t>dubravamebel@yandex.ru</t>
  </si>
  <si>
    <t>м.р. Воскресенский</t>
  </si>
  <si>
    <t>198515, г. Санкт-Петербург, 
Петродворцовый район,
 п. Стрельна, ул. Связи, д. 34, Лит. А</t>
  </si>
  <si>
    <t>143405, Московская область,
 Красногорский район, г. Красногорск,
 автодорога «Балтия»,
 23 км, владение 1, дом 1</t>
  </si>
  <si>
    <t>Производство строительных
 металлоконструкций</t>
  </si>
  <si>
    <t>143345, МО, Наро-Фоминский
 р-н, п. Селятино</t>
  </si>
  <si>
    <t>промышленность строительных 
материалов</t>
  </si>
  <si>
    <t>143300, МО, 
Наро-Фоминский район
, д.Котово,
 ул.Домостроительная, д.4</t>
  </si>
  <si>
    <t>15.13.1 15.11.
151.32.2 52.22.1 52.22.2</t>
  </si>
  <si>
    <t>26.26, 51.47.37, 
45.21.1</t>
  </si>
  <si>
    <t>143302, Московская обл.,
 г. Наро-Фомнск 
ул. Московская д.15 А</t>
  </si>
  <si>
    <t>ул. Промышленная, 2, 
пос. Новая Ольховка, 
Наро-Фоминский район, 
Московская область.</t>
  </si>
  <si>
    <t>Производство прочих частей
 и принадлежностей летательных 
аппаратов, включая
 части космических объектов
 и средств их выведения 
в космическое пространство</t>
  </si>
  <si>
    <t>Ул. Нарское лесничество,
 28, г. Наро-Фоминск, 
Московской обл.</t>
  </si>
  <si>
    <t>Производство
электроизоляционной
 продукции</t>
  </si>
  <si>
    <t>101000, г. Москва,
 ул. Большая Лубянка,
 д.30/2, стр. 1</t>
  </si>
  <si>
    <t>143336, Московская обл.,
 Наро-Фоминский район,
 сп. Волченковское, д. Тимофеево</t>
  </si>
  <si>
    <t>ООО "Спортивно-экипировочное
 предприятие "Луч"</t>
  </si>
  <si>
    <t>Производство спортивной 
формы</t>
  </si>
  <si>
    <t>143360, Московская
 область, Наро-Фоминский район,
 г. Апрелевка, ул. Школьная, д. 1</t>
  </si>
  <si>
    <t>Производство и переработка  
мяса птицы</t>
  </si>
  <si>
    <t xml:space="preserve">143325, Россия, 
Московская область,
 Наро-Фоминский район,
 Поселок Новая Ольховка </t>
  </si>
  <si>
    <r>
      <t xml:space="preserve">ОАО «121 АРЗ»
</t>
    </r>
    <r>
      <rPr>
        <i/>
        <sz val="9"/>
        <color theme="1"/>
        <rFont val="Times New Roman"/>
        <family val="1"/>
        <charset val="204"/>
      </rPr>
      <t>закупают продукцию у следующих поставщиков:</t>
    </r>
  </si>
  <si>
    <t>18.24.24</t>
  </si>
  <si>
    <r>
      <t xml:space="preserve">ООО «ЖБИ Треста Мособлстрой № 6»
</t>
    </r>
    <r>
      <rPr>
        <i/>
        <sz val="9"/>
        <color theme="1"/>
        <rFont val="Times New Roman"/>
        <family val="1"/>
        <charset val="204"/>
      </rPr>
      <t>закупают продукцию у следующих поставщиков:</t>
    </r>
  </si>
  <si>
    <t>8-495-960-19-22, 8-495-972-81-48</t>
  </si>
  <si>
    <t>г. Щелково,
 ул. Заводская, д. 2</t>
  </si>
  <si>
    <t>Электросталь,ул.Красная,
д.19</t>
  </si>
  <si>
    <t>ЧЕХОВСКИЙ муниципальный район</t>
  </si>
  <si>
    <t>ОАО "КВЗ"</t>
  </si>
  <si>
    <t xml:space="preserve"> 28.75</t>
  </si>
  <si>
    <t>142324 М.О. 
Чеховский р-н, д.Крюково, ул.Заводская д.1</t>
  </si>
  <si>
    <t>Октябрьский Д.В.</t>
  </si>
  <si>
    <t>499-501-84-81 
 496-72-75-024</t>
  </si>
  <si>
    <t>kvz@kvz.ru</t>
  </si>
  <si>
    <t xml:space="preserve"> Металл</t>
  </si>
  <si>
    <t>792078,65руб.</t>
  </si>
  <si>
    <t xml:space="preserve"> Краска порошковая</t>
  </si>
  <si>
    <t>80552,26руб.</t>
  </si>
  <si>
    <t>31281,77руб.</t>
  </si>
  <si>
    <t xml:space="preserve"> Кислород</t>
  </si>
  <si>
    <t>41214,99руб.</t>
  </si>
  <si>
    <t>ООО "Платинум Абсолют"</t>
  </si>
  <si>
    <t xml:space="preserve"> ПРОИЗВОДСТВО ДЕТСКОГО
ПИТАНИЯ И ДИЕТИЧЕСКИХ
ПИЩЕВЫХ ПРОДУКТОВ
</t>
  </si>
  <si>
    <t>15.88</t>
  </si>
  <si>
    <t xml:space="preserve">142305, Московская область, Чеховский
 р-он, д. Сергеево
</t>
  </si>
  <si>
    <t>Левина Л.Р.</t>
  </si>
  <si>
    <t>(495) 739-75-27</t>
  </si>
  <si>
    <t>info@protein.ru</t>
  </si>
  <si>
    <t>Соль поваренная пищевая выворочная</t>
  </si>
  <si>
    <t>Коллагеновый животный белок "Гелиос-11" (пудра)</t>
  </si>
  <si>
    <t>Коллагеновый животный белок "Гелиос-11" (средневолокнистый)</t>
  </si>
  <si>
    <t>Аркон SM (Концентрат соевого белка)</t>
  </si>
  <si>
    <t>Дрожжевой экстракт INIT TM 9802/20</t>
  </si>
  <si>
    <t>Дрожжи "Springer 0402/20"</t>
  </si>
  <si>
    <t>Комплексная пищевая добавка - "Hi-M-353 - пищевая фосфатная добавка" ("Hi-M-353 - Phosphate Food ")</t>
  </si>
  <si>
    <t>Шрот соевый АМУР</t>
  </si>
  <si>
    <t>Диоксид кремния (Е551) Neosyl GP</t>
  </si>
  <si>
    <t>Бенецель А40М</t>
  </si>
  <si>
    <t>Крахмал картофельный в/с (Беларусь)</t>
  </si>
  <si>
    <t>Желатин GELATINE 260 BLOOM 50 MESH B25KG</t>
  </si>
  <si>
    <t>Ксантановая камедь Deosen "Ziboxan F200"</t>
  </si>
  <si>
    <t>Метоцел А40М</t>
  </si>
  <si>
    <t>Перец черный дробленый стерелизованный</t>
  </si>
  <si>
    <t>Крахмал картофельный "Emjel EP 820C"</t>
  </si>
  <si>
    <t>Карминовый лак 52%</t>
  </si>
  <si>
    <t>Рибонуклеатиды натрия 2-замещенные</t>
  </si>
  <si>
    <t>Заменитель молочных сливок "Новомилк"</t>
  </si>
  <si>
    <t>Кармин водорастворимый порошок 50%</t>
  </si>
  <si>
    <t>Яичный белок обессахаренный</t>
  </si>
  <si>
    <t>Сыворотка молочная сухая</t>
  </si>
  <si>
    <t>Продукт комплексный жировой "Смесь УНИКО"</t>
  </si>
  <si>
    <t>Альгинат натрия 1000 NA4012</t>
  </si>
  <si>
    <t>Крупка соевая "Соянта-Текс 70"</t>
  </si>
  <si>
    <t>Целлюлоза сульфатная беленая из смеси лиственных пород древесины</t>
  </si>
  <si>
    <t>Аминоуксусная кислота</t>
  </si>
  <si>
    <t>Gitpro P20</t>
  </si>
  <si>
    <t>Pro-Vo 500 U  (КИТАЙ)</t>
  </si>
  <si>
    <t>Pro-Vo DR (Китай)</t>
  </si>
  <si>
    <t>Pro-Vo DR 1 (КИТАЙ)</t>
  </si>
  <si>
    <t>Альгинат натрия Брайт Мун 1000</t>
  </si>
  <si>
    <t>Альгинат натрия Брайт Мун 500</t>
  </si>
  <si>
    <t>Альгинат натрия Венда 500</t>
  </si>
  <si>
    <t>Аскорбиновая кислота</t>
  </si>
  <si>
    <t>Ацетат натрия безводный</t>
  </si>
  <si>
    <t>Глицеромоностеарат дистиллированный 90%</t>
  </si>
  <si>
    <t>Диацетат натрия</t>
  </si>
  <si>
    <t>Животный белок (говяжий) Гитпро БСС / GITPRO BSS</t>
  </si>
  <si>
    <t>Изоаскорбат натрия</t>
  </si>
  <si>
    <t>Камедь тары порошкообразная</t>
  </si>
  <si>
    <t>Камецель ФВ 30 ндс 18%</t>
  </si>
  <si>
    <t>Каррагинан PC-200</t>
  </si>
  <si>
    <t>Конжаковая камедь</t>
  </si>
  <si>
    <t>Концентрат сывороточный белковый КСБ-УФ-80%</t>
  </si>
  <si>
    <t>Ксантановая камедь</t>
  </si>
  <si>
    <t>Куравис УН SD BNI (Китай)</t>
  </si>
  <si>
    <t>Метил Целлюлоза</t>
  </si>
  <si>
    <t>Метилцеллюлоза Fenchem</t>
  </si>
  <si>
    <t>Метилцеллюлоза Е 461 Henan Botai</t>
  </si>
  <si>
    <t>Молоко сухое обезжиренное Бел</t>
  </si>
  <si>
    <t>Пептон Гитпро П10 (арт.95)</t>
  </si>
  <si>
    <t>Пептон Сканпро 1015/СФ</t>
  </si>
  <si>
    <t>Перец черный горошек (Имп. Индия)</t>
  </si>
  <si>
    <t>Сеамгель 1313</t>
  </si>
  <si>
    <t>Сеамгель 9247</t>
  </si>
  <si>
    <t>Сеамгель М 9310</t>
  </si>
  <si>
    <t>Сеамгель М 9393</t>
  </si>
  <si>
    <t>Стеарат натрия</t>
  </si>
  <si>
    <t>Стеароил-2 лактилат натрия Е 481 (Sodiumstearoyl-2-Lactylate)</t>
  </si>
  <si>
    <t>Сульфат кальция дигидрат</t>
  </si>
  <si>
    <t>Цитрат натрия</t>
  </si>
  <si>
    <t>ООО " Данон Индустрия"</t>
  </si>
  <si>
    <t>Молочная промышленность</t>
  </si>
  <si>
    <t xml:space="preserve">15.51.12,  
15.51.13, 15.51.14
</t>
  </si>
  <si>
    <t>142380, Россия, Московская обл., Чеховский р-н, поселок Любучаны, ул. Полевая, 4</t>
  </si>
  <si>
    <t>Зденек Яната</t>
  </si>
  <si>
    <t>8 495-777-90-60</t>
  </si>
  <si>
    <t>Chekhov RECEPTION/DANONEINDUSTRY/RU/PF/DANONE</t>
  </si>
  <si>
    <t>МОЛОКО ЦЕЛЬНОЕ СЫРОЕ</t>
  </si>
  <si>
    <t>МОЛОКО ОБЕЗЖИРЕННОЕ</t>
  </si>
  <si>
    <t>молочные ингридиенты</t>
  </si>
  <si>
    <t>МОЛОКО ОБЕЗЖИРЕННОЕ СУХОЕ</t>
  </si>
  <si>
    <t>ПРОМИЛК 852 (КОНЦЕНТРИР МОЛОЧ БЕЛОК)</t>
  </si>
  <si>
    <t>СУХОЕ ОБЕЗЖИРЕННОЕ МОЛОКО ИМПОРТНОЕ</t>
  </si>
  <si>
    <t>ингридиенты</t>
  </si>
  <si>
    <t>САХАР-ПЕСОК ГОСТ-21</t>
  </si>
  <si>
    <t>Фруктовый наполнитель ФАНТАЗИЯ ХРУСТЯЩИЕ ШАРИКИ NEW</t>
  </si>
  <si>
    <t>САХАР-ПЕСОК</t>
  </si>
  <si>
    <t>ЧЕРНИКА замороженная</t>
  </si>
  <si>
    <t>САХАР-ПЕСОК БИГ БЭГ</t>
  </si>
  <si>
    <t>ФЕРМЕНТ DN560004 P FRO</t>
  </si>
  <si>
    <t>Фруктовый наполнитель АКТИВ ПИТ ЧЕРНОСЛИВ Е КЛН</t>
  </si>
  <si>
    <t>Фруктовый наполнительФАНТАЗИЯ ЯГОДНЫЕ ШАРИКИ</t>
  </si>
  <si>
    <t>Фруктовый наполнитель АКТИВ ЙОГ ЧЕРНОСЛИВ+</t>
  </si>
  <si>
    <t>Фруктовый наполнительРАСТ ТВ КЛУБН#</t>
  </si>
  <si>
    <t>Фруктовый наполнитель АКТИВ КЛУБНИКА NEW</t>
  </si>
  <si>
    <t>Фруктовый наполнитель АКТИВ ЙОГ М-КИВИ+</t>
  </si>
  <si>
    <t>Фруктовый наполнитель  АКТИВ ЙОГ ВИШНЯ+</t>
  </si>
  <si>
    <t>ЧЕРНОСЛИВ сушеный</t>
  </si>
  <si>
    <t>Фруктовый наполнитель ДАНИС КИВИ БУСТИМО</t>
  </si>
  <si>
    <t>Фруктовый наполнитель ДАН ТВ КЛУБ-ЗЕМЛЯН</t>
  </si>
  <si>
    <t>Фруктовый наполнитель АВ ПИТ ЗЕМЛЯН-КЛУБН НОВ</t>
  </si>
  <si>
    <t>Киви замороженный (кубики 10X10)</t>
  </si>
  <si>
    <t>Фруктовый наполнитель ДН ТВ ШОКОЛАД*</t>
  </si>
  <si>
    <t>Фруктовый наполнитель ДАНИС ЧЕРНИКА БУСТИМО</t>
  </si>
  <si>
    <t>Фруктовый наполнитель АКТИВ ПИТ MЮСЛИ Е КЛН</t>
  </si>
  <si>
    <t>Фруктовый наполнитель РАСТ ТВ АБРИКОС#</t>
  </si>
  <si>
    <t>Фруктовый наполнитель ДН ТВ ШОК ШАРИКИ*</t>
  </si>
  <si>
    <t>ЦИТРАТ КАЛЬЦИЯ</t>
  </si>
  <si>
    <t>КРАХМАЛ NOVATION PRIMA 600</t>
  </si>
  <si>
    <t>ФЕРМЕНТ 673010 ФРО 500Г</t>
  </si>
  <si>
    <t>Фруктовый наполнитель АКТИВ ЙОГ МЮСЛИ+</t>
  </si>
  <si>
    <t>Фруктовый наполнитель ДАН ТВ ГРУША БАНАН ЦУЕГГ</t>
  </si>
  <si>
    <t>Фруктовый наполнитель АКТИВ ЙОГ ЧЕРНИКА</t>
  </si>
  <si>
    <t>Фруктовый наполнитель ШОКОЛАДНЫЕ ХЛОПЬЯ МИКС</t>
  </si>
  <si>
    <t>Фруктовый наполнитель АКТИВ КЛУБ-ЗЕМЛЯНИКА</t>
  </si>
  <si>
    <t>Фруктовый наполнитель ДАНИС КЛУБН-КИВИ-БАНАН</t>
  </si>
  <si>
    <t>Фруктовый наполнитель АКТИВ ТВ КЛУБНИКА Е КЛН</t>
  </si>
  <si>
    <t>Фруктовый наполнитель ДАН ТВ ПЕРСИК АБРИКОС ЦУЕГГ</t>
  </si>
  <si>
    <t>Фруктовый наполнитель АКТИВ ТВ ЧЕРНОСЛИВ Е КЛН</t>
  </si>
  <si>
    <t>Фруктовый наполнитель АКТИВ ПИТ ДЫНЯ-ЗЕМЛЯНИКА Е КЛН</t>
  </si>
  <si>
    <t>Фруктовый наполнитель ДАНИС ПЕРСИК БУСТИМО</t>
  </si>
  <si>
    <t>Фруктовый наполнитель АКТИВ ПИТ МАЛИНА-МЮСЛИ Е КЛН</t>
  </si>
  <si>
    <t>КЛУБНИКА ЗАМОРОЖЕННАЯ РЕЗАНАЯ КИТАЙ</t>
  </si>
  <si>
    <t>Фруктовый наполнитель АКТИВ ТВ ИНЖИР-КУРАГА-ЧЕРН Е КЛН</t>
  </si>
  <si>
    <t>Фруктовый наполнитель АКТИВ ПИТ ЛЕС. ЯГОДЫ</t>
  </si>
  <si>
    <t>Фруктовый наполнитель ДАНИС ТВ ШОКОЛАД NEW</t>
  </si>
  <si>
    <t>ПЮРЕ КЛУБНИЧНОЕ 27 БКС</t>
  </si>
  <si>
    <t>Фруктовый наполнитель ДАНИС МАЛИНА-ШОКОЛАД</t>
  </si>
  <si>
    <t>Фруктовый наполнитель РАСТ ТВ ЛЕСН ЯГ#</t>
  </si>
  <si>
    <t>Фруктовый наполнитель РАСТ ЙОГ ЯБЛ-ГРУША#</t>
  </si>
  <si>
    <t>Фруктовый наполнительАКТИВ ПИТ АНАНАС Е КЛН</t>
  </si>
  <si>
    <t>Фруктовый наполнительРАСТ ЙОГ КЛУБНИКА#</t>
  </si>
  <si>
    <t>Фруктовый наполнитель АКТИВ ЙОГ ЛЕС. ЯГОДЫ</t>
  </si>
  <si>
    <t>Фруктовый наполнитель ДАНИС ТВ ШОК ШАРИКИ NEW</t>
  </si>
  <si>
    <t>Фруктовый наполнитель АКТИВ ТВ ОТР-ЗЛАКИ Е КЛН</t>
  </si>
  <si>
    <t>Фруктовый наполнитель ДАНИС МАНГО-АПЕЛЬСИН-БАНАН</t>
  </si>
  <si>
    <t>БУТЫЛКА ДЛЯ ЭРМИ 100ГР ЧЕХОВ</t>
  </si>
  <si>
    <t>Полистерол ВСПЕНЕННЫЙ 0,95*438MM ARCIL-8</t>
  </si>
  <si>
    <t>БУТЫЛКА 300ГР ЧЕХОВ</t>
  </si>
  <si>
    <t>Полистерол  ЗЕЛЕН КОМПАКТ АКТИВ ЙОГ 150</t>
  </si>
  <si>
    <t>ТОППЕР РАСТ ЯБЛ-ГРУША</t>
  </si>
  <si>
    <t>ПОДДОН</t>
  </si>
  <si>
    <t>ПРИЗ ВОЛШЕБ. КАРТОЧКИ ПРИКЛЮЧЕНИЯ 1 2015</t>
  </si>
  <si>
    <t>ИГРУШКИ ЦЕПЛЯЛКИ 1 2015</t>
  </si>
  <si>
    <t>ПРЕФОРМЫ ПРОЗРАЧНЫЕ 290 МЛ</t>
  </si>
  <si>
    <t>Полистерол ПРОЗРАЧНАЯ ФАНТАЗИЯ 406 ММ</t>
  </si>
  <si>
    <t>Полистерол  БЕЛАЯ 1,2 ММ ARCIL-8</t>
  </si>
  <si>
    <t>ПРИЗ ПАЛОЧКИ ДЛЯ МОРОЖЕННОГО 2015</t>
  </si>
  <si>
    <t>БУТЫЛКА РАСТ 90 ДИНО</t>
  </si>
  <si>
    <t>КРЫШКА ЗЕЛЕНАЯ  ICON ДЛЯ СЕРАК-2</t>
  </si>
  <si>
    <t>ГОФРО-ЛОТОК А6 АВ 150 12ШТ</t>
  </si>
  <si>
    <t>ИГРУШКИ ХОББИ ПРОМО 2 2014</t>
  </si>
  <si>
    <t>ГОФРО-ЛОТОК А8 ДН/АВ 130 8ШТ</t>
  </si>
  <si>
    <t>Полистерол  ВСПЕНЕННАЯ 0,85*396MM ARCIL-6</t>
  </si>
  <si>
    <t>ГОФРО-ЛОТОК ДАНИС 135ГР АРСИЛЬ 8</t>
  </si>
  <si>
    <t>ГОФРО-ЛОТОК ДЛЯ ЭРМИ УНИВЕРСАЛЬНЫЙ</t>
  </si>
  <si>
    <t>КРЫШКА АКТИМЕЛЬ ЭРМИ 100ГР</t>
  </si>
  <si>
    <t>ПРЕФОРМА БЕЛАЯ 25,5Г 870МЛ</t>
  </si>
  <si>
    <t>ЛЕНТА ПОЛИСТЕРОЛЬНЯ С ЗЕЛЕН КОМП 396Х1,0 А6</t>
  </si>
  <si>
    <t>ГОФРОЛОТОК ФАНТАЗИЯ</t>
  </si>
  <si>
    <t>ООО "Оконная Мануфактура"</t>
  </si>
  <si>
    <t>Производство пластмассовых изделий, используемых в строительстве</t>
  </si>
  <si>
    <t>143160, МО, Рузский район, п.Дорохово, ул.Московская, д.8</t>
  </si>
  <si>
    <t>Гаврилюк АИ</t>
  </si>
  <si>
    <t>8-496-27-41-383</t>
  </si>
  <si>
    <t>gavriluk@fabrikon.ru</t>
  </si>
  <si>
    <t>Стеклопакет 4TopN-16-4-12-4TopN</t>
  </si>
  <si>
    <t>Стеклопакет 4TopN-16-4-14-4TopN</t>
  </si>
  <si>
    <t>Усилитель (армировнаие) для LR740, ZR710</t>
  </si>
  <si>
    <t>Профиль -Створки Bautek ZR713</t>
  </si>
  <si>
    <t>Профиль -рамы Space LR760</t>
  </si>
  <si>
    <t>Профиль -створки Space ZR760</t>
  </si>
  <si>
    <t>ОАО "Тучковский комбинат ЖБиСИ"</t>
  </si>
  <si>
    <t xml:space="preserve">производство железобетонных изделий </t>
  </si>
  <si>
    <t>Рузский район, п.Тучково, ул. Восточная, д.1</t>
  </si>
  <si>
    <t>Ферд Григорий Львович</t>
  </si>
  <si>
    <t>8(495)9883803</t>
  </si>
  <si>
    <t>info@tgbk.ru</t>
  </si>
  <si>
    <t>Щебень гранитный</t>
  </si>
  <si>
    <t>ООО "Старион РУС"</t>
  </si>
  <si>
    <t>производство машин и оборудования</t>
  </si>
  <si>
    <t>143160, М.О, Рузский район, сп Дороховское, 86 км.Минского шоссе, 9</t>
  </si>
  <si>
    <t xml:space="preserve">Ли Кан Рок </t>
  </si>
  <si>
    <t>8(495)785-13-89</t>
  </si>
  <si>
    <t>Tatiyanafilcheva@starion.co.kr</t>
  </si>
  <si>
    <t>Полипропилен Армлен ПП СВМН 30-1-812</t>
  </si>
  <si>
    <t xml:space="preserve">Сталь оцинкованная </t>
  </si>
  <si>
    <t>Крепежные детали</t>
  </si>
  <si>
    <t>Статоры, роторы</t>
  </si>
  <si>
    <t>Самоклеющиеся изделия из полипропилена</t>
  </si>
  <si>
    <t>ЗАО "Элетро СИ"</t>
  </si>
  <si>
    <t>31.20.09   29.24.09   31.61</t>
  </si>
  <si>
    <t>Бурцев Григорий Степанович</t>
  </si>
  <si>
    <t>(495)544-21-90</t>
  </si>
  <si>
    <t xml:space="preserve">info@electro-si.ru </t>
  </si>
  <si>
    <t>ОАО "ЭЛАРА"</t>
  </si>
  <si>
    <t>Углов Андрей Александрович</t>
  </si>
  <si>
    <t>(8352)22-14-04</t>
  </si>
  <si>
    <t>sns1@elara.ru</t>
  </si>
  <si>
    <t xml:space="preserve">Поставка оборудования для тепловозов 2ТЭ25КМ </t>
  </si>
  <si>
    <t>ООО "Прософт Трейдинг"</t>
  </si>
  <si>
    <t xml:space="preserve"> 51.64.2</t>
  </si>
  <si>
    <t>Тарасов Игорь Алексеевич</t>
  </si>
  <si>
    <t>(495) 234-06-36</t>
  </si>
  <si>
    <t xml:space="preserve"> info@prosoft.ru</t>
  </si>
  <si>
    <t>Производство прочих приборов,
 аппаратуры и инструментов
 для измерения, 
контроля и испытаний</t>
  </si>
  <si>
    <t>33.20.6 33.20.9 33.20.12
 33.20.17 33.20.18 33.20.20
 33.20.21 33.20.22 33.20.23</t>
  </si>
  <si>
    <t>г. Чебоксары, Московский 
пр. 40</t>
  </si>
  <si>
    <t>Доработка тяговых преобразователей 
на тепловозах серии 2ТЭ25А</t>
  </si>
  <si>
    <t>Поставка и изготовление тяговых 
реобразователей на IGBT-транзисторах</t>
  </si>
  <si>
    <t>Поставка комплектов автоматизированной системы
 контроля параметров работы дизельного
 подвижного состава и учета дизельного топлива АСК-00/09</t>
  </si>
  <si>
    <t>Поставка комплектующих для системы 
диагностики СПС</t>
  </si>
  <si>
    <t>115477,г.Москва, 
ул.  Кантемировская, д.53,стр.1</t>
  </si>
  <si>
    <t>115404, г. Москва, 
ул. 6-я Радиальная. Д.9</t>
  </si>
  <si>
    <t xml:space="preserve">Производство электрооборудования,
 электронного и оптического оборудования </t>
  </si>
  <si>
    <t xml:space="preserve">Производство электрооборудования, 
электронного и оптического оборудования </t>
  </si>
  <si>
    <t>Оптовая торговля компьютерами
 и периферийными устройствами</t>
  </si>
  <si>
    <t>г.о. Коломна</t>
  </si>
  <si>
    <t>Орехово-зуевский район</t>
  </si>
  <si>
    <t>ООО МЗ "Тонар"</t>
  </si>
  <si>
    <t>34.20</t>
  </si>
  <si>
    <t>Московская обл., 
Орехово-Зуевский р-н.,
 Белавинское с/п, д.Губино, 
ул. Ленинская-1, 76а</t>
  </si>
  <si>
    <t>Московская обл., Орехово-Зуевский р-н., Белавинское с/п, д.Губино, ул. Ленинская-1, 76а</t>
  </si>
  <si>
    <t xml:space="preserve">Кривцов Денис Юрьевич </t>
  </si>
  <si>
    <t>8-496-414-85-01</t>
  </si>
  <si>
    <t>info@tonar.net</t>
  </si>
  <si>
    <t>Шины</t>
  </si>
  <si>
    <t>ЛКМ</t>
  </si>
  <si>
    <t>Тормозная система</t>
  </si>
  <si>
    <t>Рессорная продукция</t>
  </si>
  <si>
    <t>Электрооборудование</t>
  </si>
  <si>
    <t>Метизная продукция</t>
  </si>
  <si>
    <t>ООО Юмин</t>
  </si>
  <si>
    <t>49000, Украина, Днепропетровская обл., г. Днепропетровск, ул. Челюскина, 5</t>
  </si>
  <si>
    <t>Поволоцкй А.Л.</t>
  </si>
  <si>
    <t>3806267 3 59 93; 3 29 16</t>
  </si>
  <si>
    <t>shapovalov.kyryll@prosco.com.ua</t>
  </si>
  <si>
    <t xml:space="preserve">Каолин марки КФН-2 гранулированный </t>
  </si>
  <si>
    <t>ООО "Ярославский картон"</t>
  </si>
  <si>
    <t>150044, г.Ярославль, пр-т Октября , 85</t>
  </si>
  <si>
    <t>Кузьмин С.А.</t>
  </si>
  <si>
    <t xml:space="preserve">7 (4852) 73-30-73; 73-92-88; </t>
  </si>
  <si>
    <t>info@yarkarton.ru</t>
  </si>
  <si>
    <t>Гофрокороба, гофрокартон в ассортименте</t>
  </si>
  <si>
    <t>ООО "Элефор"</t>
  </si>
  <si>
    <t xml:space="preserve">141551 Московская область, Солнечногорский район, п. Андреевка, а/я 135 </t>
  </si>
  <si>
    <t>Галушко О.А.</t>
  </si>
  <si>
    <t xml:space="preserve">(495) 536-20-02 </t>
  </si>
  <si>
    <t>galushko@elefor.ru</t>
  </si>
  <si>
    <t>краски надглазурные, пигменты, пасты для декора фарфоровых изделий</t>
  </si>
  <si>
    <t>ЗАО "Кировская Керамика"</t>
  </si>
  <si>
    <t>249441, Калужская область, г. Киров, ул. М. Горького, 46</t>
  </si>
  <si>
    <t>Шнотин А.А.</t>
  </si>
  <si>
    <t>8 (48456) 5-22-04; 8 (48456) 5-74-52</t>
  </si>
  <si>
    <t xml:space="preserve"> sale@kzsf.ru</t>
  </si>
  <si>
    <t>глиноземмистые высокопрочные тела-цилиндры, футеровочная клепка</t>
  </si>
  <si>
    <t>ООО "Кольский пегматит"</t>
  </si>
  <si>
    <t>184141, г.Ковдор, Мурманская обл.,  ул. Коновалова, дом 9 кв 4</t>
  </si>
  <si>
    <t>Мурманская Область, г. Ковдор, ул. Коновалова, д. 7, к. 15</t>
  </si>
  <si>
    <t>Орлов А.Ю.</t>
  </si>
  <si>
    <t>8 (815)35 71124</t>
  </si>
  <si>
    <t>kol.pegmatit@mail.ru</t>
  </si>
  <si>
    <t>кварц-полевошпатовый марки КПШМ 0,20-3</t>
  </si>
  <si>
    <t>г.о. Краснознаменск</t>
  </si>
  <si>
    <t>ЗАО "Розан Файнэнс"</t>
  </si>
  <si>
    <t>Айбазов Олег Умарович</t>
  </si>
  <si>
    <t>(495) 933-85-15</t>
  </si>
  <si>
    <t>secretary@rosan.ru</t>
  </si>
  <si>
    <t>чип</t>
  </si>
  <si>
    <t>преламинат</t>
  </si>
  <si>
    <t>пластик</t>
  </si>
  <si>
    <t>голограмма</t>
  </si>
  <si>
    <t>ламинат</t>
  </si>
  <si>
    <t>магнитная полоса</t>
  </si>
  <si>
    <t>143090, 
Московская область,
 г. Краснознаменск,
 ул. Связистов, д. 9/4</t>
  </si>
  <si>
    <t>ООО "АкзоНобельЛакокраска"</t>
  </si>
  <si>
    <t xml:space="preserve"> 24.12</t>
  </si>
  <si>
    <t>142603, г. Орехово-Зуево, ул. Совхозная, 38</t>
  </si>
  <si>
    <t>Ионов Михаил Владимирович</t>
  </si>
  <si>
    <t>8(495)411-73-50</t>
  </si>
  <si>
    <t>info.lako@akzonobel.com</t>
  </si>
  <si>
    <t>Диоксид  пигментный *</t>
  </si>
  <si>
    <t>Добавка *</t>
  </si>
  <si>
    <t>Наполнитель*</t>
  </si>
  <si>
    <t>Отвердитель *</t>
  </si>
  <si>
    <t>Пигменты*</t>
  </si>
  <si>
    <t>Полиэфирная смола в гранулах*</t>
  </si>
  <si>
    <t>Прочие услуги 3-х лиц</t>
  </si>
  <si>
    <t xml:space="preserve"> транспортные услуги</t>
  </si>
  <si>
    <t>Эпоксидная смола твердая*</t>
  </si>
  <si>
    <t>ОАО "КАМПО"</t>
  </si>
  <si>
    <t>приборостроение</t>
  </si>
  <si>
    <t>142602, г. Орехово-Зуево, ул. Гагарина,1</t>
  </si>
  <si>
    <t>Кулик Александр Юрьевич</t>
  </si>
  <si>
    <t>8 (496) 412-70-36</t>
  </si>
  <si>
    <t>kampo@kampo.ru</t>
  </si>
  <si>
    <t>Цветной металлопрокат</t>
  </si>
  <si>
    <t>Резинотехническая продукция</t>
  </si>
  <si>
    <t>Металлокомп. баллоны р/давление 300 bar</t>
  </si>
  <si>
    <t>Стальные баллоны р/давление 250 bar</t>
  </si>
  <si>
    <t>ООО «Ткацкие изделия ОРЕТЕКС»</t>
  </si>
  <si>
    <t>17.21</t>
  </si>
  <si>
    <t>142611, г. Орехово-Зуево, ул. Лапина,58</t>
  </si>
  <si>
    <t>Альтер Анатолий Борисович</t>
  </si>
  <si>
    <t>8 (496) 416-95-07</t>
  </si>
  <si>
    <t>4169547@mail.ru</t>
  </si>
  <si>
    <t>Пряжа х/б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</si>
</sst>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/m;@"/>
    <numFmt numFmtId="165" formatCode="#,##0.00&quot;р.&quot;"/>
    <numFmt numFmtId="166" formatCode="[$-419]General"/>
    <numFmt numFmtId="167" formatCode="#,##0.00_р_."/>
    <numFmt numFmtId="168" formatCode="#,##0.0"/>
    <numFmt numFmtId="169" formatCode="#,##0_р_."/>
    <numFmt numFmtId="170" formatCode="[&lt;=9999999]###\-####;\(###\)\ ###\-####"/>
    <numFmt numFmtId="171" formatCode="#,##0.0_ ;\-#,##0.0\ "/>
    <numFmt numFmtId="172" formatCode="0.0"/>
    <numFmt numFmtId="173" formatCode="_-* #,##0_р_._-;\-* #,##0_р_._-;_-* &quot;-&quot;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11"/>
      <color indexed="12"/>
      <name val="Calibri"/>
      <family val="2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"/>
      <color indexed="12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u/>
      <sz val="9"/>
      <color theme="10"/>
      <name val="Calibri"/>
      <family val="2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166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12" fillId="0" borderId="1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top" wrapText="1" indent="1"/>
    </xf>
    <xf numFmtId="0" fontId="14" fillId="0" borderId="1" xfId="0" applyNumberFormat="1" applyFont="1" applyBorder="1" applyAlignment="1">
      <alignment horizontal="left" vertical="top" wrapText="1" indent="1"/>
    </xf>
    <xf numFmtId="0" fontId="14" fillId="0" borderId="1" xfId="17" applyNumberFormat="1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16" fontId="16" fillId="0" borderId="1" xfId="0" applyNumberFormat="1" applyFont="1" applyBorder="1" applyAlignment="1">
      <alignment vertical="top" wrapText="1"/>
    </xf>
    <xf numFmtId="0" fontId="15" fillId="0" borderId="1" xfId="17" applyFont="1" applyFill="1" applyBorder="1" applyAlignment="1">
      <alignment vertical="top" wrapText="1"/>
    </xf>
    <xf numFmtId="2" fontId="15" fillId="0" borderId="1" xfId="17" applyNumberFormat="1" applyFont="1" applyFill="1" applyBorder="1" applyAlignment="1">
      <alignment horizontal="center" vertical="top" wrapText="1"/>
    </xf>
    <xf numFmtId="0" fontId="15" fillId="0" borderId="1" xfId="17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2" fontId="11" fillId="0" borderId="1" xfId="0" applyNumberFormat="1" applyFont="1" applyBorder="1" applyAlignment="1">
      <alignment horizontal="center" vertical="top"/>
    </xf>
    <xf numFmtId="0" fontId="12" fillId="0" borderId="1" xfId="2" applyFont="1" applyBorder="1" applyAlignment="1" applyProtection="1">
      <alignment vertical="top" wrapText="1"/>
    </xf>
    <xf numFmtId="0" fontId="11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11" fillId="0" borderId="0" xfId="0" applyFont="1"/>
    <xf numFmtId="0" fontId="11" fillId="0" borderId="1" xfId="0" applyFont="1" applyFill="1" applyBorder="1"/>
    <xf numFmtId="0" fontId="12" fillId="0" borderId="1" xfId="1" applyFont="1" applyBorder="1" applyAlignment="1">
      <alignment vertical="center"/>
    </xf>
    <xf numFmtId="0" fontId="11" fillId="0" borderId="1" xfId="0" applyFont="1" applyFill="1" applyBorder="1" applyAlignment="1">
      <alignment wrapText="1"/>
    </xf>
    <xf numFmtId="0" fontId="12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2" fillId="0" borderId="1" xfId="1" applyFont="1" applyBorder="1" applyAlignment="1" applyProtection="1">
      <alignment horizontal="left"/>
    </xf>
    <xf numFmtId="0" fontId="12" fillId="0" borderId="1" xfId="1" applyFont="1" applyBorder="1" applyAlignment="1" applyProtection="1"/>
    <xf numFmtId="0" fontId="12" fillId="0" borderId="1" xfId="1" applyFont="1" applyBorder="1" applyAlignment="1" applyProtection="1">
      <alignment vertical="top"/>
    </xf>
    <xf numFmtId="0" fontId="15" fillId="0" borderId="1" xfId="0" applyFont="1" applyBorder="1" applyAlignment="1">
      <alignment horizontal="center" vertical="top" wrapText="1"/>
    </xf>
    <xf numFmtId="0" fontId="19" fillId="0" borderId="1" xfId="1" applyFont="1" applyBorder="1" applyAlignment="1" applyProtection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9" fillId="0" borderId="1" xfId="1" applyFont="1" applyBorder="1" applyAlignment="1" applyProtection="1">
      <alignment vertical="top" wrapText="1"/>
    </xf>
    <xf numFmtId="0" fontId="15" fillId="0" borderId="1" xfId="0" applyFont="1" applyBorder="1" applyAlignment="1">
      <alignment horizontal="left" wrapText="1"/>
    </xf>
    <xf numFmtId="0" fontId="12" fillId="0" borderId="1" xfId="1" applyFont="1" applyBorder="1" applyAlignment="1" applyProtection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4" fillId="0" borderId="1" xfId="0" applyNumberFormat="1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2" applyNumberFormat="1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wrapText="1"/>
    </xf>
    <xf numFmtId="0" fontId="11" fillId="0" borderId="1" xfId="0" applyNumberFormat="1" applyFont="1" applyBorder="1" applyAlignment="1">
      <alignment vertical="top" wrapText="1"/>
    </xf>
    <xf numFmtId="0" fontId="14" fillId="0" borderId="1" xfId="1" applyFont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4" fillId="0" borderId="1" xfId="1" applyFont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2" fillId="0" borderId="1" xfId="1" applyFont="1" applyFill="1" applyBorder="1" applyAlignment="1" applyProtection="1">
      <alignment wrapText="1"/>
    </xf>
    <xf numFmtId="0" fontId="11" fillId="0" borderId="1" xfId="0" applyFont="1" applyBorder="1" applyAlignment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/>
    </xf>
    <xf numFmtId="0" fontId="12" fillId="0" borderId="1" xfId="1" applyFont="1" applyFill="1" applyBorder="1" applyAlignment="1">
      <alignment wrapText="1"/>
    </xf>
    <xf numFmtId="0" fontId="12" fillId="0" borderId="1" xfId="1" applyFont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/>
    <xf numFmtId="0" fontId="12" fillId="0" borderId="1" xfId="2" applyFont="1" applyFill="1" applyBorder="1" applyAlignment="1" applyProtection="1">
      <alignment wrapText="1"/>
    </xf>
    <xf numFmtId="166" fontId="16" fillId="0" borderId="1" xfId="6" applyFont="1" applyBorder="1"/>
    <xf numFmtId="166" fontId="16" fillId="0" borderId="1" xfId="6" applyFont="1" applyBorder="1" applyAlignment="1">
      <alignment wrapText="1"/>
    </xf>
    <xf numFmtId="166" fontId="12" fillId="0" borderId="1" xfId="2" applyNumberFormat="1" applyFont="1" applyBorder="1" applyAlignment="1" applyProtection="1"/>
    <xf numFmtId="0" fontId="14" fillId="0" borderId="1" xfId="7" applyFont="1" applyBorder="1" applyAlignment="1">
      <alignment horizontal="center" vertical="center" wrapText="1"/>
    </xf>
    <xf numFmtId="0" fontId="14" fillId="0" borderId="1" xfId="0" applyFont="1" applyBorder="1"/>
    <xf numFmtId="0" fontId="12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2" fillId="0" borderId="1" xfId="1" applyFont="1" applyBorder="1" applyAlignment="1" applyProtection="1">
      <alignment vertical="center" wrapText="1"/>
    </xf>
    <xf numFmtId="0" fontId="16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168" fontId="14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68" fontId="14" fillId="0" borderId="1" xfId="0" applyNumberFormat="1" applyFont="1" applyFill="1" applyBorder="1" applyAlignment="1">
      <alignment horizontal="left" vertical="center" wrapText="1"/>
    </xf>
    <xf numFmtId="49" fontId="14" fillId="0" borderId="1" xfId="10" applyNumberFormat="1" applyFont="1" applyFill="1" applyBorder="1" applyAlignment="1">
      <alignment horizontal="left" vertical="center" wrapText="1"/>
    </xf>
    <xf numFmtId="49" fontId="14" fillId="2" borderId="1" xfId="10" applyNumberFormat="1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2" fillId="0" borderId="1" xfId="1" applyFont="1" applyBorder="1"/>
    <xf numFmtId="0" fontId="1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170" fontId="11" fillId="0" borderId="1" xfId="0" applyNumberFormat="1" applyFont="1" applyBorder="1" applyAlignment="1">
      <alignment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2" applyFont="1" applyBorder="1" applyAlignment="1" applyProtection="1">
      <alignment horizontal="center" wrapText="1"/>
    </xf>
    <xf numFmtId="0" fontId="12" fillId="0" borderId="1" xfId="1" applyFont="1" applyBorder="1" applyAlignment="1" applyProtection="1">
      <alignment horizont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wrapText="1"/>
    </xf>
    <xf numFmtId="0" fontId="12" fillId="0" borderId="1" xfId="1" applyFont="1" applyBorder="1" applyAlignment="1" applyProtection="1">
      <alignment wrapText="1"/>
    </xf>
    <xf numFmtId="0" fontId="11" fillId="0" borderId="1" xfId="18" applyFont="1" applyBorder="1" applyAlignment="1">
      <alignment wrapText="1"/>
    </xf>
    <xf numFmtId="0" fontId="11" fillId="0" borderId="1" xfId="18" applyNumberFormat="1" applyFont="1" applyBorder="1" applyAlignment="1">
      <alignment wrapText="1"/>
    </xf>
    <xf numFmtId="0" fontId="11" fillId="0" borderId="1" xfId="18" applyFont="1" applyBorder="1" applyAlignment="1">
      <alignment horizontal="left" vertical="top" wrapText="1"/>
    </xf>
    <xf numFmtId="0" fontId="12" fillId="0" borderId="1" xfId="19" applyFont="1" applyBorder="1" applyAlignment="1" applyProtection="1">
      <alignment wrapText="1"/>
    </xf>
    <xf numFmtId="0" fontId="11" fillId="0" borderId="1" xfId="18" applyFont="1" applyBorder="1" applyAlignment="1">
      <alignment horizontal="left" wrapText="1"/>
    </xf>
    <xf numFmtId="0" fontId="11" fillId="0" borderId="1" xfId="18" applyFont="1" applyBorder="1"/>
    <xf numFmtId="0" fontId="12" fillId="0" borderId="1" xfId="19" applyFont="1" applyBorder="1" applyAlignment="1" applyProtection="1"/>
    <xf numFmtId="0" fontId="14" fillId="2" borderId="1" xfId="20" applyNumberFormat="1" applyFont="1" applyFill="1" applyBorder="1" applyAlignment="1">
      <alignment horizontal="left" vertical="top" wrapText="1"/>
    </xf>
    <xf numFmtId="0" fontId="14" fillId="2" borderId="1" xfId="18" applyFont="1" applyFill="1" applyBorder="1" applyAlignment="1">
      <alignment horizontal="left" vertical="top" wrapText="1"/>
    </xf>
    <xf numFmtId="0" fontId="11" fillId="0" borderId="1" xfId="18" applyFont="1" applyBorder="1" applyAlignment="1">
      <alignment horizontal="center" vertical="center"/>
    </xf>
    <xf numFmtId="0" fontId="11" fillId="0" borderId="1" xfId="18" applyFont="1" applyBorder="1" applyAlignment="1">
      <alignment horizontal="center" vertical="center" wrapText="1"/>
    </xf>
    <xf numFmtId="0" fontId="12" fillId="0" borderId="1" xfId="19" applyFont="1" applyBorder="1" applyAlignment="1" applyProtection="1">
      <alignment horizontal="center" vertical="center"/>
    </xf>
    <xf numFmtId="0" fontId="11" fillId="2" borderId="1" xfId="18" applyNumberFormat="1" applyFont="1" applyFill="1" applyBorder="1" applyAlignment="1">
      <alignment horizontal="left" vertical="top" wrapText="1"/>
    </xf>
    <xf numFmtId="0" fontId="14" fillId="2" borderId="1" xfId="18" applyNumberFormat="1" applyFont="1" applyFill="1" applyBorder="1" applyAlignment="1">
      <alignment horizontal="left" vertical="top" wrapText="1"/>
    </xf>
    <xf numFmtId="49" fontId="14" fillId="2" borderId="1" xfId="18" applyNumberFormat="1" applyFont="1" applyFill="1" applyBorder="1" applyAlignment="1">
      <alignment horizontal="left" vertical="top" wrapText="1"/>
    </xf>
    <xf numFmtId="0" fontId="12" fillId="0" borderId="1" xfId="19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4" fillId="0" borderId="1" xfId="1" applyFont="1" applyFill="1" applyBorder="1" applyAlignment="1" applyProtection="1">
      <alignment horizontal="left" vertical="top" wrapText="1"/>
    </xf>
    <xf numFmtId="0" fontId="11" fillId="0" borderId="1" xfId="0" quotePrefix="1" applyFont="1" applyBorder="1"/>
    <xf numFmtId="14" fontId="11" fillId="0" borderId="1" xfId="0" applyNumberFormat="1" applyFont="1" applyBorder="1"/>
    <xf numFmtId="0" fontId="12" fillId="0" borderId="1" xfId="1" applyFont="1" applyFill="1" applyBorder="1"/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14" fillId="2" borderId="1" xfId="0" applyFont="1" applyFill="1" applyBorder="1" applyAlignment="1">
      <alignment vertical="top" wrapText="1"/>
    </xf>
    <xf numFmtId="0" fontId="12" fillId="0" borderId="1" xfId="19" applyFont="1" applyBorder="1" applyAlignment="1" applyProtection="1">
      <alignment horizontal="center" vertical="top" wrapText="1"/>
    </xf>
    <xf numFmtId="16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wrapText="1" shrinkToFit="1"/>
    </xf>
    <xf numFmtId="0" fontId="12" fillId="0" borderId="1" xfId="1" applyFont="1" applyBorder="1" applyAlignment="1">
      <alignment wrapText="1" shrinkToFit="1"/>
    </xf>
    <xf numFmtId="0" fontId="11" fillId="0" borderId="1" xfId="0" applyFont="1" applyBorder="1" applyAlignment="1">
      <alignment horizontal="left" vertical="top" wrapText="1" indent="1"/>
    </xf>
    <xf numFmtId="0" fontId="12" fillId="0" borderId="1" xfId="1" applyFont="1" applyBorder="1" applyAlignment="1">
      <alignment horizontal="center"/>
    </xf>
    <xf numFmtId="0" fontId="15" fillId="0" borderId="1" xfId="0" applyFont="1" applyBorder="1"/>
    <xf numFmtId="0" fontId="19" fillId="0" borderId="1" xfId="22" applyFont="1" applyBorder="1" applyAlignment="1" applyProtection="1"/>
    <xf numFmtId="0" fontId="15" fillId="0" borderId="1" xfId="0" applyFont="1" applyFill="1" applyBorder="1"/>
    <xf numFmtId="0" fontId="11" fillId="2" borderId="1" xfId="8" applyNumberFormat="1" applyFont="1" applyFill="1" applyBorder="1" applyAlignment="1">
      <alignment horizontal="left" vertical="top" wrapText="1"/>
    </xf>
    <xf numFmtId="0" fontId="11" fillId="2" borderId="1" xfId="7" applyNumberFormat="1" applyFont="1" applyFill="1" applyBorder="1" applyAlignment="1">
      <alignment horizontal="left" vertical="top" wrapText="1"/>
    </xf>
    <xf numFmtId="0" fontId="11" fillId="2" borderId="1" xfId="9" applyNumberFormat="1" applyFont="1" applyFill="1" applyBorder="1" applyAlignment="1">
      <alignment horizontal="left" vertical="top" wrapText="1"/>
    </xf>
    <xf numFmtId="0" fontId="11" fillId="2" borderId="1" xfId="10" applyNumberFormat="1" applyFont="1" applyFill="1" applyBorder="1" applyAlignment="1">
      <alignment horizontal="left" vertical="top" wrapText="1"/>
    </xf>
    <xf numFmtId="0" fontId="11" fillId="2" borderId="1" xfId="11" applyNumberFormat="1" applyFont="1" applyFill="1" applyBorder="1" applyAlignment="1">
      <alignment horizontal="left" vertical="top" wrapText="1"/>
    </xf>
    <xf numFmtId="0" fontId="11" fillId="2" borderId="1" xfId="12" applyNumberFormat="1" applyFont="1" applyFill="1" applyBorder="1" applyAlignment="1">
      <alignment horizontal="left" vertical="top" wrapText="1"/>
    </xf>
    <xf numFmtId="0" fontId="11" fillId="2" borderId="1" xfId="13" applyNumberFormat="1" applyFont="1" applyFill="1" applyBorder="1" applyAlignment="1">
      <alignment horizontal="left" vertical="top" wrapText="1"/>
    </xf>
    <xf numFmtId="0" fontId="11" fillId="2" borderId="1" xfId="14" applyNumberFormat="1" applyFont="1" applyFill="1" applyBorder="1" applyAlignment="1">
      <alignment horizontal="left" vertical="top" wrapText="1"/>
    </xf>
    <xf numFmtId="0" fontId="11" fillId="2" borderId="1" xfId="15" applyNumberFormat="1" applyFont="1" applyFill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center" wrapText="1"/>
    </xf>
    <xf numFmtId="49" fontId="14" fillId="5" borderId="1" xfId="0" applyNumberFormat="1" applyFont="1" applyFill="1" applyBorder="1" applyAlignment="1">
      <alignment horizontal="left" vertical="center" wrapText="1"/>
    </xf>
    <xf numFmtId="49" fontId="15" fillId="0" borderId="1" xfId="16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/>
    </xf>
    <xf numFmtId="0" fontId="2" fillId="0" borderId="1" xfId="1" applyBorder="1" applyAlignment="1" applyProtection="1"/>
    <xf numFmtId="0" fontId="15" fillId="0" borderId="1" xfId="0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/>
    </xf>
    <xf numFmtId="0" fontId="19" fillId="0" borderId="1" xfId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/>
    </xf>
    <xf numFmtId="0" fontId="19" fillId="0" borderId="1" xfId="1" applyFont="1" applyBorder="1" applyAlignment="1" applyProtection="1">
      <alignment horizontal="center" vertical="top"/>
    </xf>
    <xf numFmtId="49" fontId="11" fillId="0" borderId="1" xfId="0" applyNumberFormat="1" applyFont="1" applyBorder="1" applyAlignment="1">
      <alignment horizontal="center" vertical="top" wrapText="1"/>
    </xf>
    <xf numFmtId="0" fontId="22" fillId="0" borderId="1" xfId="2" applyFont="1" applyBorder="1" applyAlignment="1" applyProtection="1">
      <alignment vertical="top" wrapText="1"/>
    </xf>
    <xf numFmtId="0" fontId="23" fillId="0" borderId="1" xfId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2" fillId="0" borderId="1" xfId="1" applyFont="1" applyBorder="1" applyAlignment="1">
      <alignment vertical="top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1" fillId="0" borderId="8" xfId="0" applyFont="1" applyBorder="1"/>
    <xf numFmtId="4" fontId="11" fillId="0" borderId="2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 wrapText="1"/>
    </xf>
    <xf numFmtId="43" fontId="15" fillId="0" borderId="2" xfId="3" applyNumberFormat="1" applyFont="1" applyBorder="1" applyAlignment="1">
      <alignment horizontal="center" vertical="center"/>
    </xf>
    <xf numFmtId="43" fontId="14" fillId="0" borderId="2" xfId="3" applyNumberFormat="1" applyFont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4" fontId="15" fillId="0" borderId="2" xfId="3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horizontal="left" vertical="top" wrapText="1"/>
    </xf>
    <xf numFmtId="43" fontId="11" fillId="0" borderId="2" xfId="0" applyNumberFormat="1" applyFont="1" applyFill="1" applyBorder="1"/>
    <xf numFmtId="165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5" fillId="4" borderId="2" xfId="5" applyNumberFormat="1" applyFont="1" applyFill="1" applyBorder="1" applyAlignment="1">
      <alignment horizontal="left" vertical="top" wrapText="1"/>
    </xf>
    <xf numFmtId="3" fontId="11" fillId="0" borderId="2" xfId="0" applyNumberFormat="1" applyFont="1" applyFill="1" applyBorder="1"/>
    <xf numFmtId="166" fontId="16" fillId="0" borderId="2" xfId="6" applyFont="1" applyBorder="1"/>
    <xf numFmtId="0" fontId="11" fillId="0" borderId="2" xfId="0" applyFont="1" applyBorder="1" applyAlignment="1">
      <alignment vertical="top" wrapText="1"/>
    </xf>
    <xf numFmtId="4" fontId="11" fillId="0" borderId="2" xfId="0" applyNumberFormat="1" applyFont="1" applyBorder="1"/>
    <xf numFmtId="0" fontId="14" fillId="0" borderId="2" xfId="7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" fontId="14" fillId="0" borderId="2" xfId="17" applyNumberFormat="1" applyFont="1" applyBorder="1" applyAlignment="1">
      <alignment horizontal="right" vertical="top" wrapText="1"/>
    </xf>
    <xf numFmtId="0" fontId="11" fillId="0" borderId="2" xfId="0" applyFont="1" applyBorder="1"/>
    <xf numFmtId="3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3" fontId="15" fillId="0" borderId="2" xfId="17" applyNumberFormat="1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5" fillId="2" borderId="2" xfId="17" applyNumberFormat="1" applyFont="1" applyFill="1" applyBorder="1" applyAlignment="1">
      <alignment horizontal="center" vertical="center" wrapText="1"/>
    </xf>
    <xf numFmtId="3" fontId="15" fillId="0" borderId="2" xfId="17" applyNumberFormat="1" applyFont="1" applyFill="1" applyBorder="1" applyAlignment="1">
      <alignment horizontal="center" vertical="center" wrapText="1"/>
    </xf>
    <xf numFmtId="1" fontId="14" fillId="2" borderId="2" xfId="1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3" fontId="14" fillId="2" borderId="2" xfId="10" applyNumberFormat="1" applyFont="1" applyFill="1" applyBorder="1" applyAlignment="1">
      <alignment horizontal="center" vertical="center" wrapText="1"/>
    </xf>
    <xf numFmtId="43" fontId="11" fillId="0" borderId="2" xfId="3" applyFont="1" applyBorder="1"/>
    <xf numFmtId="4" fontId="11" fillId="0" borderId="2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3" fontId="14" fillId="0" borderId="2" xfId="0" applyNumberFormat="1" applyFont="1" applyBorder="1"/>
    <xf numFmtId="2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wrapText="1"/>
    </xf>
    <xf numFmtId="1" fontId="11" fillId="0" borderId="2" xfId="0" applyNumberFormat="1" applyFont="1" applyBorder="1"/>
    <xf numFmtId="3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right"/>
    </xf>
    <xf numFmtId="169" fontId="11" fillId="0" borderId="2" xfId="0" applyNumberFormat="1" applyFont="1" applyBorder="1"/>
    <xf numFmtId="169" fontId="11" fillId="0" borderId="2" xfId="0" applyNumberFormat="1" applyFont="1" applyFill="1" applyBorder="1"/>
    <xf numFmtId="0" fontId="11" fillId="0" borderId="2" xfId="0" applyFont="1" applyBorder="1" applyAlignment="1"/>
    <xf numFmtId="0" fontId="11" fillId="0" borderId="2" xfId="0" applyFont="1" applyFill="1" applyBorder="1"/>
    <xf numFmtId="4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71" fontId="11" fillId="0" borderId="2" xfId="3" applyNumberFormat="1" applyFont="1" applyBorder="1" applyAlignment="1">
      <alignment horizontal="center" vertical="top" wrapText="1"/>
    </xf>
    <xf numFmtId="0" fontId="15" fillId="0" borderId="1" xfId="1" applyFont="1" applyBorder="1" applyAlignment="1" applyProtection="1">
      <alignment horizontal="center" vertical="top" wrapText="1"/>
    </xf>
    <xf numFmtId="166" fontId="16" fillId="0" borderId="1" xfId="6" applyFont="1" applyBorder="1" applyAlignment="1">
      <alignment vertical="top"/>
    </xf>
    <xf numFmtId="0" fontId="14" fillId="0" borderId="1" xfId="1" applyFont="1" applyBorder="1" applyAlignment="1" applyProtection="1">
      <alignment horizontal="center" vertical="top" wrapText="1"/>
    </xf>
    <xf numFmtId="0" fontId="12" fillId="0" borderId="1" xfId="1" applyFont="1" applyBorder="1" applyAlignment="1">
      <alignment horizontal="center" wrapText="1"/>
    </xf>
    <xf numFmtId="168" fontId="11" fillId="0" borderId="2" xfId="0" applyNumberFormat="1" applyFont="1" applyBorder="1" applyAlignment="1">
      <alignment vertical="center"/>
    </xf>
    <xf numFmtId="168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 wrapText="1"/>
    </xf>
    <xf numFmtId="43" fontId="11" fillId="0" borderId="2" xfId="3" applyFont="1" applyBorder="1" applyAlignment="1">
      <alignment horizontal="center" vertical="center" wrapText="1"/>
    </xf>
    <xf numFmtId="3" fontId="11" fillId="0" borderId="2" xfId="3" applyNumberFormat="1" applyFont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Border="1" applyAlignment="1">
      <alignment horizontal="center" vertical="center" wrapText="1"/>
    </xf>
    <xf numFmtId="43" fontId="15" fillId="0" borderId="2" xfId="3" applyFont="1" applyFill="1" applyBorder="1" applyAlignment="1" applyProtection="1">
      <alignment vertical="center" wrapText="1"/>
    </xf>
    <xf numFmtId="3" fontId="15" fillId="0" borderId="2" xfId="0" applyNumberFormat="1" applyFont="1" applyBorder="1" applyAlignment="1">
      <alignment vertical="center" wrapText="1"/>
    </xf>
    <xf numFmtId="43" fontId="11" fillId="0" borderId="2" xfId="3" applyFont="1" applyBorder="1" applyAlignment="1">
      <alignment vertical="center"/>
    </xf>
    <xf numFmtId="165" fontId="11" fillId="0" borderId="2" xfId="0" applyNumberFormat="1" applyFont="1" applyBorder="1" applyAlignment="1">
      <alignment horizontal="center" vertical="center" wrapText="1"/>
    </xf>
    <xf numFmtId="4" fontId="11" fillId="0" borderId="2" xfId="21" applyNumberFormat="1" applyFont="1" applyBorder="1" applyAlignment="1">
      <alignment horizontal="center" vertical="center" wrapText="1"/>
    </xf>
    <xf numFmtId="4" fontId="11" fillId="0" borderId="2" xfId="18" applyNumberFormat="1" applyFont="1" applyBorder="1" applyAlignment="1">
      <alignment horizontal="center" vertical="center" wrapText="1"/>
    </xf>
    <xf numFmtId="4" fontId="11" fillId="0" borderId="2" xfId="2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43" fontId="11" fillId="0" borderId="2" xfId="3" applyFont="1" applyBorder="1" applyAlignment="1">
      <alignment horizontal="center"/>
    </xf>
    <xf numFmtId="43" fontId="11" fillId="0" borderId="2" xfId="3" applyFont="1" applyFill="1" applyBorder="1" applyAlignment="1">
      <alignment horizontal="center"/>
    </xf>
    <xf numFmtId="168" fontId="11" fillId="0" borderId="2" xfId="0" applyNumberFormat="1" applyFont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2" fontId="11" fillId="0" borderId="2" xfId="0" applyNumberFormat="1" applyFont="1" applyBorder="1" applyAlignment="1">
      <alignment horizontal="justify" vertical="top" wrapText="1"/>
    </xf>
    <xf numFmtId="172" fontId="11" fillId="0" borderId="2" xfId="0" applyNumberFormat="1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3" fontId="16" fillId="0" borderId="2" xfId="0" applyNumberFormat="1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vertical="top" wrapText="1"/>
    </xf>
    <xf numFmtId="4" fontId="11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3" fontId="11" fillId="0" borderId="2" xfId="0" applyNumberFormat="1" applyFont="1" applyBorder="1" applyAlignment="1">
      <alignment horizontal="left" wrapText="1"/>
    </xf>
    <xf numFmtId="3" fontId="16" fillId="0" borderId="2" xfId="0" applyNumberFormat="1" applyFont="1" applyBorder="1" applyAlignment="1">
      <alignment vertical="top" wrapText="1"/>
    </xf>
    <xf numFmtId="172" fontId="15" fillId="0" borderId="2" xfId="17" applyNumberFormat="1" applyFont="1" applyFill="1" applyBorder="1" applyAlignment="1">
      <alignment horizontal="center" vertical="top" wrapText="1"/>
    </xf>
    <xf numFmtId="172" fontId="11" fillId="0" borderId="2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 wrapText="1"/>
    </xf>
    <xf numFmtId="172" fontId="11" fillId="0" borderId="2" xfId="0" applyNumberFormat="1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vertical="top"/>
    </xf>
    <xf numFmtId="4" fontId="11" fillId="0" borderId="2" xfId="0" applyNumberFormat="1" applyFont="1" applyBorder="1" applyAlignment="1">
      <alignment vertical="top" wrapText="1"/>
    </xf>
    <xf numFmtId="4" fontId="11" fillId="0" borderId="2" xfId="0" applyNumberFormat="1" applyFont="1" applyBorder="1" applyAlignment="1">
      <alignment horizontal="right" vertical="top"/>
    </xf>
    <xf numFmtId="4" fontId="11" fillId="0" borderId="2" xfId="0" applyNumberFormat="1" applyFont="1" applyBorder="1" applyAlignment="1">
      <alignment horizontal="right" vertical="top" wrapText="1"/>
    </xf>
    <xf numFmtId="44" fontId="11" fillId="0" borderId="2" xfId="4" applyFont="1" applyBorder="1" applyAlignment="1">
      <alignment wrapText="1"/>
    </xf>
    <xf numFmtId="0" fontId="11" fillId="0" borderId="1" xfId="0" applyFont="1" applyBorder="1" applyAlignment="1">
      <alignment shrinkToFit="1"/>
    </xf>
    <xf numFmtId="0" fontId="21" fillId="0" borderId="1" xfId="0" applyFont="1" applyBorder="1" applyAlignment="1">
      <alignment wrapText="1"/>
    </xf>
    <xf numFmtId="165" fontId="15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/>
    <xf numFmtId="43" fontId="14" fillId="0" borderId="2" xfId="3" applyFont="1" applyBorder="1" applyAlignment="1">
      <alignment horizontal="center" vertical="center" wrapText="1"/>
    </xf>
    <xf numFmtId="173" fontId="14" fillId="0" borderId="2" xfId="3" applyNumberFormat="1" applyFont="1" applyBorder="1" applyAlignment="1">
      <alignment vertical="center" wrapText="1"/>
    </xf>
    <xf numFmtId="173" fontId="14" fillId="0" borderId="2" xfId="3" applyNumberFormat="1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center" vertical="top"/>
    </xf>
    <xf numFmtId="3" fontId="15" fillId="0" borderId="2" xfId="0" applyNumberFormat="1" applyFont="1" applyFill="1" applyBorder="1" applyAlignment="1">
      <alignment horizontal="center" vertical="top"/>
    </xf>
    <xf numFmtId="4" fontId="15" fillId="0" borderId="2" xfId="0" applyNumberFormat="1" applyFont="1" applyBorder="1" applyAlignment="1">
      <alignment horizontal="center" vertical="top"/>
    </xf>
    <xf numFmtId="165" fontId="11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/>
    </xf>
    <xf numFmtId="0" fontId="11" fillId="0" borderId="9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8" xfId="0" applyFont="1" applyFill="1" applyBorder="1"/>
    <xf numFmtId="0" fontId="11" fillId="2" borderId="1" xfId="0" applyFont="1" applyFill="1" applyBorder="1" applyAlignment="1">
      <alignment wrapText="1"/>
    </xf>
  </cellXfs>
  <cellStyles count="23">
    <cellStyle name="Excel Built-in Normal" xfId="6"/>
    <cellStyle name="Гиперссылка" xfId="1" builtinId="8"/>
    <cellStyle name="Гиперссылка 2" xfId="2"/>
    <cellStyle name="Гиперссылка 3" xfId="19"/>
    <cellStyle name="Гиперссылка 4" xfId="22"/>
    <cellStyle name="Денежный" xfId="4" builtinId="4"/>
    <cellStyle name="Обычный" xfId="0" builtinId="0"/>
    <cellStyle name="Обычный 10" xfId="20"/>
    <cellStyle name="Обычный 13" xfId="8"/>
    <cellStyle name="Обычный 18" xfId="12"/>
    <cellStyle name="Обычный 19" xfId="11"/>
    <cellStyle name="Обычный 2" xfId="7"/>
    <cellStyle name="Обычный 20" xfId="13"/>
    <cellStyle name="Обычный 23" xfId="14"/>
    <cellStyle name="Обычный 24" xfId="15"/>
    <cellStyle name="Обычный 3" xfId="9"/>
    <cellStyle name="Обычный 4" xfId="10"/>
    <cellStyle name="Обычный 5" xfId="18"/>
    <cellStyle name="Обычный_БАЗА" xfId="16"/>
    <cellStyle name="Обычный_Лист1" xfId="17"/>
    <cellStyle name="Обычный_Лист2" xfId="5"/>
    <cellStyle name="Финансовый" xfId="3" builtinId="3"/>
    <cellStyle name="Финансовый 2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pzz@mail.ru" TargetMode="External"/><Relationship Id="rId671" Type="http://schemas.openxmlformats.org/officeDocument/2006/relationships/hyperlink" Target="mailto:zio@eatom.ru" TargetMode="External"/><Relationship Id="rId769" Type="http://schemas.openxmlformats.org/officeDocument/2006/relationships/hyperlink" Target="mailto:wector.info@gmail.com" TargetMode="External"/><Relationship Id="rId976" Type="http://schemas.openxmlformats.org/officeDocument/2006/relationships/hyperlink" Target="mailto:rzproshal@mail.ru" TargetMode="External"/><Relationship Id="rId21" Type="http://schemas.openxmlformats.org/officeDocument/2006/relationships/hyperlink" Target="mailto:bohzoao@mail.ru" TargetMode="External"/><Relationship Id="rId324" Type="http://schemas.openxmlformats.org/officeDocument/2006/relationships/hyperlink" Target="mailto:mp@metallprofil.ru" TargetMode="External"/><Relationship Id="rId531" Type="http://schemas.openxmlformats.org/officeDocument/2006/relationships/hyperlink" Target="mailto:zio@eatom.ru" TargetMode="External"/><Relationship Id="rId629" Type="http://schemas.openxmlformats.org/officeDocument/2006/relationships/hyperlink" Target="mailto:zio@eatom.ru" TargetMode="External"/><Relationship Id="rId170" Type="http://schemas.openxmlformats.org/officeDocument/2006/relationships/hyperlink" Target="mailto:info@fabrika-e.ru" TargetMode="External"/><Relationship Id="rId836" Type="http://schemas.openxmlformats.org/officeDocument/2006/relationships/hyperlink" Target="mailto:npoit@npoit.ru" TargetMode="External"/><Relationship Id="rId1021" Type="http://schemas.openxmlformats.org/officeDocument/2006/relationships/hyperlink" Target="mailto:info@protein.ru" TargetMode="External"/><Relationship Id="rId268" Type="http://schemas.openxmlformats.org/officeDocument/2006/relationships/hyperlink" Target="mailto:info@terem-pro.ru" TargetMode="External"/><Relationship Id="rId475" Type="http://schemas.openxmlformats.org/officeDocument/2006/relationships/hyperlink" Target="mailto:zio@eatom.ru" TargetMode="External"/><Relationship Id="rId682" Type="http://schemas.openxmlformats.org/officeDocument/2006/relationships/hyperlink" Target="mailto:zio@eatom.ru" TargetMode="External"/><Relationship Id="rId903" Type="http://schemas.openxmlformats.org/officeDocument/2006/relationships/hyperlink" Target="mailto:vpk@npomash.ru" TargetMode="External"/><Relationship Id="rId32" Type="http://schemas.openxmlformats.org/officeDocument/2006/relationships/hyperlink" Target="mailto:kanalplast@yandex.ru" TargetMode="External"/><Relationship Id="rId128" Type="http://schemas.openxmlformats.org/officeDocument/2006/relationships/hyperlink" Target="mailto:fax@vgtkraska.ru" TargetMode="External"/><Relationship Id="rId335" Type="http://schemas.openxmlformats.org/officeDocument/2006/relationships/hyperlink" Target="mailto:ferane-elg@mail.ru" TargetMode="External"/><Relationship Id="rId542" Type="http://schemas.openxmlformats.org/officeDocument/2006/relationships/hyperlink" Target="mailto:zio@eatom.ru" TargetMode="External"/><Relationship Id="rId987" Type="http://schemas.openxmlformats.org/officeDocument/2006/relationships/hyperlink" Target="mailto:info@moliren.ru" TargetMode="External"/><Relationship Id="rId181" Type="http://schemas.openxmlformats.org/officeDocument/2006/relationships/hyperlink" Target="mailto:info@kotofey.ru" TargetMode="External"/><Relationship Id="rId402" Type="http://schemas.openxmlformats.org/officeDocument/2006/relationships/hyperlink" Target="mailto:istrahleb1@mail.ru" TargetMode="External"/><Relationship Id="rId847" Type="http://schemas.openxmlformats.org/officeDocument/2006/relationships/hyperlink" Target="mailto:vpk@npomash.ru" TargetMode="External"/><Relationship Id="rId1032" Type="http://schemas.openxmlformats.org/officeDocument/2006/relationships/hyperlink" Target="mailto:info@protein.ru" TargetMode="External"/><Relationship Id="rId279" Type="http://schemas.openxmlformats.org/officeDocument/2006/relationships/hyperlink" Target="mailto:info@terem-pro.ru" TargetMode="External"/><Relationship Id="rId486" Type="http://schemas.openxmlformats.org/officeDocument/2006/relationships/hyperlink" Target="mailto:zio@eatom.ru" TargetMode="External"/><Relationship Id="rId693" Type="http://schemas.openxmlformats.org/officeDocument/2006/relationships/hyperlink" Target="mailto:info@podolskmuka.ru" TargetMode="External"/><Relationship Id="rId707" Type="http://schemas.openxmlformats.org/officeDocument/2006/relationships/hyperlink" Target="mailto:dsk@gradindustry.ru" TargetMode="External"/><Relationship Id="rId914" Type="http://schemas.openxmlformats.org/officeDocument/2006/relationships/hyperlink" Target="mailto:vpk@npomash.ru" TargetMode="External"/><Relationship Id="rId43" Type="http://schemas.openxmlformats.org/officeDocument/2006/relationships/hyperlink" Target="mailto:info@dzgu.ru" TargetMode="External"/><Relationship Id="rId139" Type="http://schemas.openxmlformats.org/officeDocument/2006/relationships/hyperlink" Target="mailto:fax@vgtkraska.ru" TargetMode="External"/><Relationship Id="rId346" Type="http://schemas.openxmlformats.org/officeDocument/2006/relationships/hyperlink" Target="mailto:Elektrogorsk@kronospan.ru" TargetMode="External"/><Relationship Id="rId553" Type="http://schemas.openxmlformats.org/officeDocument/2006/relationships/hyperlink" Target="mailto:zio@eatom.ru" TargetMode="External"/><Relationship Id="rId760" Type="http://schemas.openxmlformats.org/officeDocument/2006/relationships/hyperlink" Target="mailto:info@nfmz.ru" TargetMode="External"/><Relationship Id="rId998" Type="http://schemas.openxmlformats.org/officeDocument/2006/relationships/hyperlink" Target="mailto:tli@vdktel.ru" TargetMode="External"/><Relationship Id="rId192" Type="http://schemas.openxmlformats.org/officeDocument/2006/relationships/hyperlink" Target="mailto:ooo.bella@tzmo.com.pl" TargetMode="External"/><Relationship Id="rId206" Type="http://schemas.openxmlformats.org/officeDocument/2006/relationships/hyperlink" Target="mailto:info@egaac.ru" TargetMode="External"/><Relationship Id="rId413" Type="http://schemas.openxmlformats.org/officeDocument/2006/relationships/hyperlink" Target="mailto:istrahleb1@mail.ru" TargetMode="External"/><Relationship Id="rId858" Type="http://schemas.openxmlformats.org/officeDocument/2006/relationships/hyperlink" Target="mailto:vpk@npomash.ru" TargetMode="External"/><Relationship Id="rId1043" Type="http://schemas.openxmlformats.org/officeDocument/2006/relationships/hyperlink" Target="mailto:info@protein.ru" TargetMode="External"/><Relationship Id="rId497" Type="http://schemas.openxmlformats.org/officeDocument/2006/relationships/hyperlink" Target="mailto:zio@eatom.ru" TargetMode="External"/><Relationship Id="rId620" Type="http://schemas.openxmlformats.org/officeDocument/2006/relationships/hyperlink" Target="mailto:zio@eatom.ru" TargetMode="External"/><Relationship Id="rId718" Type="http://schemas.openxmlformats.org/officeDocument/2006/relationships/hyperlink" Target="mailto:dsk@gradindustry.ru" TargetMode="External"/><Relationship Id="rId925" Type="http://schemas.openxmlformats.org/officeDocument/2006/relationships/hyperlink" Target="mailto:vpk@npomash.ru" TargetMode="External"/><Relationship Id="rId357" Type="http://schemas.openxmlformats.org/officeDocument/2006/relationships/hyperlink" Target="mailto:Plarionov@lear.com" TargetMode="External"/><Relationship Id="rId1110" Type="http://schemas.openxmlformats.org/officeDocument/2006/relationships/hyperlink" Target="mailto:info.lako@akzonobel.com" TargetMode="External"/><Relationship Id="rId54" Type="http://schemas.openxmlformats.org/officeDocument/2006/relationships/hyperlink" Target="mailto:m.ivanova@mkmi.ru" TargetMode="External"/><Relationship Id="rId217" Type="http://schemas.openxmlformats.org/officeDocument/2006/relationships/hyperlink" Target="mailto:svetlanablmz@gmail.com" TargetMode="External"/><Relationship Id="rId564" Type="http://schemas.openxmlformats.org/officeDocument/2006/relationships/hyperlink" Target="mailto:zio@eatom.ru" TargetMode="External"/><Relationship Id="rId771" Type="http://schemas.openxmlformats.org/officeDocument/2006/relationships/hyperlink" Target="mailto:Trest-6@yandex.ru" TargetMode="External"/><Relationship Id="rId869" Type="http://schemas.openxmlformats.org/officeDocument/2006/relationships/hyperlink" Target="mailto:vpk@npomash.ru" TargetMode="External"/><Relationship Id="rId424" Type="http://schemas.openxmlformats.org/officeDocument/2006/relationships/hyperlink" Target="mailto:Natalia_Zaprudnova@cargill.com" TargetMode="External"/><Relationship Id="rId631" Type="http://schemas.openxmlformats.org/officeDocument/2006/relationships/hyperlink" Target="mailto:zio@eatom.ru" TargetMode="External"/><Relationship Id="rId729" Type="http://schemas.openxmlformats.org/officeDocument/2006/relationships/hyperlink" Target="mailto:dsk@gradindustry.ru" TargetMode="External"/><Relationship Id="rId1054" Type="http://schemas.openxmlformats.org/officeDocument/2006/relationships/hyperlink" Target="mailto:info@protein.ru" TargetMode="External"/><Relationship Id="rId270" Type="http://schemas.openxmlformats.org/officeDocument/2006/relationships/hyperlink" Target="mailto:info@terem-pro.ru" TargetMode="External"/><Relationship Id="rId936" Type="http://schemas.openxmlformats.org/officeDocument/2006/relationships/hyperlink" Target="mailto:vpk@npomash.ru" TargetMode="External"/><Relationship Id="rId65" Type="http://schemas.openxmlformats.org/officeDocument/2006/relationships/hyperlink" Target="mailto:info@energokab.ru" TargetMode="External"/><Relationship Id="rId130" Type="http://schemas.openxmlformats.org/officeDocument/2006/relationships/hyperlink" Target="mailto:fax@vgtkraska.ru" TargetMode="External"/><Relationship Id="rId368" Type="http://schemas.openxmlformats.org/officeDocument/2006/relationships/hyperlink" Target="mailto:info@canpack.ru" TargetMode="External"/><Relationship Id="rId575" Type="http://schemas.openxmlformats.org/officeDocument/2006/relationships/hyperlink" Target="mailto:zio@eatom.ru" TargetMode="External"/><Relationship Id="rId782" Type="http://schemas.openxmlformats.org/officeDocument/2006/relationships/hyperlink" Target="mailto:office@europlast.ru" TargetMode="External"/><Relationship Id="rId228" Type="http://schemas.openxmlformats.org/officeDocument/2006/relationships/hyperlink" Target="mailto:shipenko@bwf.ru" TargetMode="External"/><Relationship Id="rId435" Type="http://schemas.openxmlformats.org/officeDocument/2006/relationships/hyperlink" Target="mailto:Natalia_Zaprudnova@cargill.com" TargetMode="External"/><Relationship Id="rId642" Type="http://schemas.openxmlformats.org/officeDocument/2006/relationships/hyperlink" Target="mailto:zio@eatom.ru" TargetMode="External"/><Relationship Id="rId1065" Type="http://schemas.openxmlformats.org/officeDocument/2006/relationships/hyperlink" Target="mailto:info@protein.ru" TargetMode="External"/><Relationship Id="rId281" Type="http://schemas.openxmlformats.org/officeDocument/2006/relationships/hyperlink" Target="mailto:info@terem-pro.ru" TargetMode="External"/><Relationship Id="rId502" Type="http://schemas.openxmlformats.org/officeDocument/2006/relationships/hyperlink" Target="mailto:zio@eatom.ru" TargetMode="External"/><Relationship Id="rId947" Type="http://schemas.openxmlformats.org/officeDocument/2006/relationships/hyperlink" Target="mailto:vpk@npomash.ru" TargetMode="External"/><Relationship Id="rId76" Type="http://schemas.openxmlformats.org/officeDocument/2006/relationships/hyperlink" Target="mailto:zavod@ozpk.ru" TargetMode="External"/><Relationship Id="rId141" Type="http://schemas.openxmlformats.org/officeDocument/2006/relationships/hyperlink" Target="mailto:fax@vgtkraska.ru" TargetMode="External"/><Relationship Id="rId379" Type="http://schemas.openxmlformats.org/officeDocument/2006/relationships/hyperlink" Target="mailto:info@canpack.ru" TargetMode="External"/><Relationship Id="rId586" Type="http://schemas.openxmlformats.org/officeDocument/2006/relationships/hyperlink" Target="mailto:zio@eatom.ru" TargetMode="External"/><Relationship Id="rId793" Type="http://schemas.openxmlformats.org/officeDocument/2006/relationships/hyperlink" Target="mailto:info@formastroy.ru" TargetMode="External"/><Relationship Id="rId807" Type="http://schemas.openxmlformats.org/officeDocument/2006/relationships/hyperlink" Target="mailto:ehmz@ehmz.ru" TargetMode="External"/><Relationship Id="rId7" Type="http://schemas.openxmlformats.org/officeDocument/2006/relationships/hyperlink" Target="mailto:svetlanablmz@gmail.com" TargetMode="External"/><Relationship Id="rId239" Type="http://schemas.openxmlformats.org/officeDocument/2006/relationships/hyperlink" Target="mailto:info@akrubin.ru" TargetMode="External"/><Relationship Id="rId446" Type="http://schemas.openxmlformats.org/officeDocument/2006/relationships/hyperlink" Target="mailto:1pk@1pk.ru" TargetMode="External"/><Relationship Id="rId653" Type="http://schemas.openxmlformats.org/officeDocument/2006/relationships/hyperlink" Target="mailto:zio@eatom.ru" TargetMode="External"/><Relationship Id="rId1076" Type="http://schemas.openxmlformats.org/officeDocument/2006/relationships/hyperlink" Target="mailto:info@protein.ru" TargetMode="External"/><Relationship Id="rId292" Type="http://schemas.openxmlformats.org/officeDocument/2006/relationships/hyperlink" Target="mailto:info@terem-pro.ru" TargetMode="External"/><Relationship Id="rId306" Type="http://schemas.openxmlformats.org/officeDocument/2006/relationships/hyperlink" Target="mailto:info@terem-pro.ru" TargetMode="External"/><Relationship Id="rId860" Type="http://schemas.openxmlformats.org/officeDocument/2006/relationships/hyperlink" Target="mailto:vpk@npomash.ru" TargetMode="External"/><Relationship Id="rId958" Type="http://schemas.openxmlformats.org/officeDocument/2006/relationships/hyperlink" Target="mailto:vpk@npomash.ru" TargetMode="External"/><Relationship Id="rId87" Type="http://schemas.openxmlformats.org/officeDocument/2006/relationships/hyperlink" Target="mailto:zavod@ozpk.ru" TargetMode="External"/><Relationship Id="rId513" Type="http://schemas.openxmlformats.org/officeDocument/2006/relationships/hyperlink" Target="mailto:zio@eatom.ru" TargetMode="External"/><Relationship Id="rId597" Type="http://schemas.openxmlformats.org/officeDocument/2006/relationships/hyperlink" Target="mailto:zio@eatom.ru" TargetMode="External"/><Relationship Id="rId720" Type="http://schemas.openxmlformats.org/officeDocument/2006/relationships/hyperlink" Target="mailto:dsk@gradindustry.ru" TargetMode="External"/><Relationship Id="rId818" Type="http://schemas.openxmlformats.org/officeDocument/2006/relationships/hyperlink" Target="mailto:ehmz@ehmz.ru" TargetMode="External"/><Relationship Id="rId152" Type="http://schemas.openxmlformats.org/officeDocument/2006/relationships/hyperlink" Target="mailto:almida2002@mail.ru" TargetMode="External"/><Relationship Id="rId457" Type="http://schemas.openxmlformats.org/officeDocument/2006/relationships/hyperlink" Target="mailto:?ptovidnoe@mail.ru" TargetMode="External"/><Relationship Id="rId1003" Type="http://schemas.openxmlformats.org/officeDocument/2006/relationships/hyperlink" Target="mailto:dubravamebel@yandex.ru" TargetMode="External"/><Relationship Id="rId1087" Type="http://schemas.openxmlformats.org/officeDocument/2006/relationships/hyperlink" Target="mailto:Tatiyanafilcheva@starion.co.kr" TargetMode="External"/><Relationship Id="rId664" Type="http://schemas.openxmlformats.org/officeDocument/2006/relationships/hyperlink" Target="mailto:zio@eatom.ru" TargetMode="External"/><Relationship Id="rId871" Type="http://schemas.openxmlformats.org/officeDocument/2006/relationships/hyperlink" Target="mailto:vpk@npomash.ru" TargetMode="External"/><Relationship Id="rId969" Type="http://schemas.openxmlformats.org/officeDocument/2006/relationships/hyperlink" Target="mailto:vpk@npomash.ru" TargetMode="External"/><Relationship Id="rId14" Type="http://schemas.openxmlformats.org/officeDocument/2006/relationships/hyperlink" Target="mailto:shipenko@bwf.ru" TargetMode="External"/><Relationship Id="rId317" Type="http://schemas.openxmlformats.org/officeDocument/2006/relationships/hyperlink" Target="mailto:info@342mz.ru" TargetMode="External"/><Relationship Id="rId524" Type="http://schemas.openxmlformats.org/officeDocument/2006/relationships/hyperlink" Target="mailto:zio@eatom.ru" TargetMode="External"/><Relationship Id="rId731" Type="http://schemas.openxmlformats.org/officeDocument/2006/relationships/hyperlink" Target="mailto:dsk@gradindustry.ru" TargetMode="External"/><Relationship Id="rId98" Type="http://schemas.openxmlformats.org/officeDocument/2006/relationships/hyperlink" Target="mailto:zavod@ozpk.ru" TargetMode="External"/><Relationship Id="rId163" Type="http://schemas.openxmlformats.org/officeDocument/2006/relationships/hyperlink" Target="mailto:kanalplast@yandex.ru" TargetMode="External"/><Relationship Id="rId370" Type="http://schemas.openxmlformats.org/officeDocument/2006/relationships/hyperlink" Target="mailto:info@canpack.ru" TargetMode="External"/><Relationship Id="rId829" Type="http://schemas.openxmlformats.org/officeDocument/2006/relationships/hyperlink" Target="mailto:eztm@eztm.ru" TargetMode="External"/><Relationship Id="rId1014" Type="http://schemas.openxmlformats.org/officeDocument/2006/relationships/hyperlink" Target="mailto:info@protein.ru" TargetMode="External"/><Relationship Id="rId230" Type="http://schemas.openxmlformats.org/officeDocument/2006/relationships/hyperlink" Target="mailto:bohzoao@mail.ru" TargetMode="External"/><Relationship Id="rId468" Type="http://schemas.openxmlformats.org/officeDocument/2006/relationships/hyperlink" Target="mailto:info@pkf.ru" TargetMode="External"/><Relationship Id="rId675" Type="http://schemas.openxmlformats.org/officeDocument/2006/relationships/hyperlink" Target="mailto:zio@eatom.ru" TargetMode="External"/><Relationship Id="rId882" Type="http://schemas.openxmlformats.org/officeDocument/2006/relationships/hyperlink" Target="mailto:vpk@npomash.ru" TargetMode="External"/><Relationship Id="rId1098" Type="http://schemas.openxmlformats.org/officeDocument/2006/relationships/hyperlink" Target="mailto:secretary@rosan.ru" TargetMode="External"/><Relationship Id="rId25" Type="http://schemas.openxmlformats.org/officeDocument/2006/relationships/hyperlink" Target="mailto:mz@183mz.gvsu.ru" TargetMode="External"/><Relationship Id="rId328" Type="http://schemas.openxmlformats.org/officeDocument/2006/relationships/hyperlink" Target="mailto:tli@vdktel.ru" TargetMode="External"/><Relationship Id="rId535" Type="http://schemas.openxmlformats.org/officeDocument/2006/relationships/hyperlink" Target="mailto:zio@eatom.ru" TargetMode="External"/><Relationship Id="rId742" Type="http://schemas.openxmlformats.org/officeDocument/2006/relationships/hyperlink" Target="mailto:dsk@gradindustry.ru" TargetMode="External"/><Relationship Id="rId174" Type="http://schemas.openxmlformats.org/officeDocument/2006/relationships/hyperlink" Target="mailto:info@kotofey.ru" TargetMode="External"/><Relationship Id="rId381" Type="http://schemas.openxmlformats.org/officeDocument/2006/relationships/hyperlink" Target="mailto:welcome-zar@dargez.com" TargetMode="External"/><Relationship Id="rId602" Type="http://schemas.openxmlformats.org/officeDocument/2006/relationships/hyperlink" Target="mailto:zio@eatom.ru" TargetMode="External"/><Relationship Id="rId1025" Type="http://schemas.openxmlformats.org/officeDocument/2006/relationships/hyperlink" Target="mailto:info@protein.ru" TargetMode="External"/><Relationship Id="rId241" Type="http://schemas.openxmlformats.org/officeDocument/2006/relationships/hyperlink" Target="mailto:buh15@morozko.ru" TargetMode="External"/><Relationship Id="rId479" Type="http://schemas.openxmlformats.org/officeDocument/2006/relationships/hyperlink" Target="mailto:zio@eatom.ru" TargetMode="External"/><Relationship Id="rId686" Type="http://schemas.openxmlformats.org/officeDocument/2006/relationships/hyperlink" Target="mailto:zio@eatom.ru" TargetMode="External"/><Relationship Id="rId893" Type="http://schemas.openxmlformats.org/officeDocument/2006/relationships/hyperlink" Target="mailto:vpk@npomash.ru" TargetMode="External"/><Relationship Id="rId907" Type="http://schemas.openxmlformats.org/officeDocument/2006/relationships/hyperlink" Target="mailto:vpk@npomash.ru" TargetMode="External"/><Relationship Id="rId36" Type="http://schemas.openxmlformats.org/officeDocument/2006/relationships/hyperlink" Target="mailto:info@dzgu.ru" TargetMode="External"/><Relationship Id="rId339" Type="http://schemas.openxmlformats.org/officeDocument/2006/relationships/hyperlink" Target="mailto:ferane-elg@mail.ru" TargetMode="External"/><Relationship Id="rId546" Type="http://schemas.openxmlformats.org/officeDocument/2006/relationships/hyperlink" Target="mailto:zio@eatom.ru" TargetMode="External"/><Relationship Id="rId753" Type="http://schemas.openxmlformats.org/officeDocument/2006/relationships/hyperlink" Target="mailto:info@keralit.com" TargetMode="External"/><Relationship Id="rId101" Type="http://schemas.openxmlformats.org/officeDocument/2006/relationships/hyperlink" Target="mailto:zavod@ozpk.ru" TargetMode="External"/><Relationship Id="rId185" Type="http://schemas.openxmlformats.org/officeDocument/2006/relationships/hyperlink" Target="mailto:ooo.bella@tzmo.com.pl" TargetMode="External"/><Relationship Id="rId406" Type="http://schemas.openxmlformats.org/officeDocument/2006/relationships/hyperlink" Target="mailto:istrahleb1@mail.ru" TargetMode="External"/><Relationship Id="rId960" Type="http://schemas.openxmlformats.org/officeDocument/2006/relationships/hyperlink" Target="mailto:vpk@npomash.ru" TargetMode="External"/><Relationship Id="rId1036" Type="http://schemas.openxmlformats.org/officeDocument/2006/relationships/hyperlink" Target="mailto:info@protein.ru" TargetMode="External"/><Relationship Id="rId392" Type="http://schemas.openxmlformats.org/officeDocument/2006/relationships/hyperlink" Target="mailto:Zaraysk@metkom.ru" TargetMode="External"/><Relationship Id="rId613" Type="http://schemas.openxmlformats.org/officeDocument/2006/relationships/hyperlink" Target="mailto:zio@eatom.ru" TargetMode="External"/><Relationship Id="rId697" Type="http://schemas.openxmlformats.org/officeDocument/2006/relationships/hyperlink" Target="mailto:atesy@df.ru" TargetMode="External"/><Relationship Id="rId820" Type="http://schemas.openxmlformats.org/officeDocument/2006/relationships/hyperlink" Target="mailto:ehmz@ehmz.ru" TargetMode="External"/><Relationship Id="rId918" Type="http://schemas.openxmlformats.org/officeDocument/2006/relationships/hyperlink" Target="mailto:vpk@npomash.ru" TargetMode="External"/><Relationship Id="rId252" Type="http://schemas.openxmlformats.org/officeDocument/2006/relationships/hyperlink" Target="mailto:info@terem-pro.ru" TargetMode="External"/><Relationship Id="rId1103" Type="http://schemas.openxmlformats.org/officeDocument/2006/relationships/hyperlink" Target="mailto:secretary@rosan.ru" TargetMode="External"/><Relationship Id="rId47" Type="http://schemas.openxmlformats.org/officeDocument/2006/relationships/hyperlink" Target="mailto:dm_trik_om@mail/ru" TargetMode="External"/><Relationship Id="rId112" Type="http://schemas.openxmlformats.org/officeDocument/2006/relationships/hyperlink" Target="mailto:tatyana.podolceva@engitech.bz" TargetMode="External"/><Relationship Id="rId557" Type="http://schemas.openxmlformats.org/officeDocument/2006/relationships/hyperlink" Target="mailto:zio@eatom.ru" TargetMode="External"/><Relationship Id="rId764" Type="http://schemas.openxmlformats.org/officeDocument/2006/relationships/hyperlink" Target="http://www.list-org.com/list.php?okved=25.13.2" TargetMode="External"/><Relationship Id="rId971" Type="http://schemas.openxmlformats.org/officeDocument/2006/relationships/hyperlink" Target="mailto:vpk@npomash.ru" TargetMode="External"/><Relationship Id="rId196" Type="http://schemas.openxmlformats.org/officeDocument/2006/relationships/hyperlink" Target="mailto:info@menshen.ru" TargetMode="External"/><Relationship Id="rId417" Type="http://schemas.openxmlformats.org/officeDocument/2006/relationships/hyperlink" Target="mailto:ssankov@ecoflexrus.com" TargetMode="External"/><Relationship Id="rId624" Type="http://schemas.openxmlformats.org/officeDocument/2006/relationships/hyperlink" Target="mailto:zio@eatom.ru" TargetMode="External"/><Relationship Id="rId831" Type="http://schemas.openxmlformats.org/officeDocument/2006/relationships/hyperlink" Target="mailto:eztm@eztm.ru" TargetMode="External"/><Relationship Id="rId1047" Type="http://schemas.openxmlformats.org/officeDocument/2006/relationships/hyperlink" Target="mailto:info@protein.ru" TargetMode="External"/><Relationship Id="rId263" Type="http://schemas.openxmlformats.org/officeDocument/2006/relationships/hyperlink" Target="mailto:info@terem-pro.ru" TargetMode="External"/><Relationship Id="rId470" Type="http://schemas.openxmlformats.org/officeDocument/2006/relationships/hyperlink" Target="mailto:info@pkf.ru" TargetMode="External"/><Relationship Id="rId929" Type="http://schemas.openxmlformats.org/officeDocument/2006/relationships/hyperlink" Target="mailto:vpk@npomash.ru" TargetMode="External"/><Relationship Id="rId58" Type="http://schemas.openxmlformats.org/officeDocument/2006/relationships/hyperlink" Target="mailto:m.ivanova@mkmi.ru" TargetMode="External"/><Relationship Id="rId123" Type="http://schemas.openxmlformats.org/officeDocument/2006/relationships/hyperlink" Target="mailto:gpzz@mail.ru" TargetMode="External"/><Relationship Id="rId330" Type="http://schemas.openxmlformats.org/officeDocument/2006/relationships/hyperlink" Target="mailto:parfum_style@mail.ru" TargetMode="External"/><Relationship Id="rId568" Type="http://schemas.openxmlformats.org/officeDocument/2006/relationships/hyperlink" Target="mailto:zio@eatom.ru" TargetMode="External"/><Relationship Id="rId775" Type="http://schemas.openxmlformats.org/officeDocument/2006/relationships/hyperlink" Target="mailto:le-gran@legran.ru" TargetMode="External"/><Relationship Id="rId982" Type="http://schemas.openxmlformats.org/officeDocument/2006/relationships/hyperlink" Target="mailto:info@moliren.ru" TargetMode="External"/><Relationship Id="rId428" Type="http://schemas.openxmlformats.org/officeDocument/2006/relationships/hyperlink" Target="mailto:Natalia_Zaprudnova@cargill.com" TargetMode="External"/><Relationship Id="rId635" Type="http://schemas.openxmlformats.org/officeDocument/2006/relationships/hyperlink" Target="mailto:zio@eatom.ru" TargetMode="External"/><Relationship Id="rId842" Type="http://schemas.openxmlformats.org/officeDocument/2006/relationships/hyperlink" Target="mailto:vpk@npomash.ru" TargetMode="External"/><Relationship Id="rId1058" Type="http://schemas.openxmlformats.org/officeDocument/2006/relationships/hyperlink" Target="mailto:info@protein.ru" TargetMode="External"/><Relationship Id="rId274" Type="http://schemas.openxmlformats.org/officeDocument/2006/relationships/hyperlink" Target="mailto:info@terem-pro.ru" TargetMode="External"/><Relationship Id="rId481" Type="http://schemas.openxmlformats.org/officeDocument/2006/relationships/hyperlink" Target="mailto:zio@eatom.ru" TargetMode="External"/><Relationship Id="rId702" Type="http://schemas.openxmlformats.org/officeDocument/2006/relationships/hyperlink" Target="mailto:mempzao@yandex.ru" TargetMode="External"/><Relationship Id="rId69" Type="http://schemas.openxmlformats.org/officeDocument/2006/relationships/hyperlink" Target="mailto:estima@estima.ru" TargetMode="External"/><Relationship Id="rId134" Type="http://schemas.openxmlformats.org/officeDocument/2006/relationships/hyperlink" Target="mailto:fax@vgtkraska.ru" TargetMode="External"/><Relationship Id="rId579" Type="http://schemas.openxmlformats.org/officeDocument/2006/relationships/hyperlink" Target="mailto:zio@eatom.ru" TargetMode="External"/><Relationship Id="rId786" Type="http://schemas.openxmlformats.org/officeDocument/2006/relationships/hyperlink" Target="mailto:info@sofos.ru" TargetMode="External"/><Relationship Id="rId993" Type="http://schemas.openxmlformats.org/officeDocument/2006/relationships/hyperlink" Target="mailto:tli@vdktel.ru" TargetMode="External"/><Relationship Id="rId341" Type="http://schemas.openxmlformats.org/officeDocument/2006/relationships/hyperlink" Target="mailto:Elektrogorsk@kronospan.ru" TargetMode="External"/><Relationship Id="rId439" Type="http://schemas.openxmlformats.org/officeDocument/2006/relationships/hyperlink" Target="mailto:Natalia_Zaprudnova@cargill.com" TargetMode="External"/><Relationship Id="rId646" Type="http://schemas.openxmlformats.org/officeDocument/2006/relationships/hyperlink" Target="mailto:zio@eatom.ru" TargetMode="External"/><Relationship Id="rId1069" Type="http://schemas.openxmlformats.org/officeDocument/2006/relationships/hyperlink" Target="mailto:info@protein.ru" TargetMode="External"/><Relationship Id="rId201" Type="http://schemas.openxmlformats.org/officeDocument/2006/relationships/hyperlink" Target="mailto:info@egaac.ru" TargetMode="External"/><Relationship Id="rId285" Type="http://schemas.openxmlformats.org/officeDocument/2006/relationships/hyperlink" Target="mailto:info@terem-pro.ru" TargetMode="External"/><Relationship Id="rId506" Type="http://schemas.openxmlformats.org/officeDocument/2006/relationships/hyperlink" Target="mailto:zio@eatom.ru" TargetMode="External"/><Relationship Id="rId853" Type="http://schemas.openxmlformats.org/officeDocument/2006/relationships/hyperlink" Target="mailto:vpk@npomash.ru" TargetMode="External"/><Relationship Id="rId492" Type="http://schemas.openxmlformats.org/officeDocument/2006/relationships/hyperlink" Target="mailto:zio@eatom.ru" TargetMode="External"/><Relationship Id="rId713" Type="http://schemas.openxmlformats.org/officeDocument/2006/relationships/hyperlink" Target="mailto:dsk@gradindustry.ru" TargetMode="External"/><Relationship Id="rId797" Type="http://schemas.openxmlformats.org/officeDocument/2006/relationships/hyperlink" Target="mailto:m74480@mail.ru" TargetMode="External"/><Relationship Id="rId920" Type="http://schemas.openxmlformats.org/officeDocument/2006/relationships/hyperlink" Target="mailto:vpk@npomash.ru" TargetMode="External"/><Relationship Id="rId145" Type="http://schemas.openxmlformats.org/officeDocument/2006/relationships/hyperlink" Target="mailto:fax@vgtkraska.ru" TargetMode="External"/><Relationship Id="rId352" Type="http://schemas.openxmlformats.org/officeDocument/2006/relationships/hyperlink" Target="mailto:bildft@bildft.ru" TargetMode="External"/><Relationship Id="rId212" Type="http://schemas.openxmlformats.org/officeDocument/2006/relationships/hyperlink" Target="mailto:svetlanablmz@gmail.com" TargetMode="External"/><Relationship Id="rId657" Type="http://schemas.openxmlformats.org/officeDocument/2006/relationships/hyperlink" Target="mailto:zio@eatom.ru" TargetMode="External"/><Relationship Id="rId864" Type="http://schemas.openxmlformats.org/officeDocument/2006/relationships/hyperlink" Target="mailto:vpk@npomash.ru" TargetMode="External"/><Relationship Id="rId296" Type="http://schemas.openxmlformats.org/officeDocument/2006/relationships/hyperlink" Target="mailto:info@terem-pro.ru" TargetMode="External"/><Relationship Id="rId517" Type="http://schemas.openxmlformats.org/officeDocument/2006/relationships/hyperlink" Target="mailto:zio@eatom.ru" TargetMode="External"/><Relationship Id="rId724" Type="http://schemas.openxmlformats.org/officeDocument/2006/relationships/hyperlink" Target="mailto:dsk@gradindustry.ru" TargetMode="External"/><Relationship Id="rId931" Type="http://schemas.openxmlformats.org/officeDocument/2006/relationships/hyperlink" Target="mailto:vpk@npomash.ru" TargetMode="External"/><Relationship Id="rId60" Type="http://schemas.openxmlformats.org/officeDocument/2006/relationships/hyperlink" Target="mailto:bra@adl.ru" TargetMode="External"/><Relationship Id="rId156" Type="http://schemas.openxmlformats.org/officeDocument/2006/relationships/hyperlink" Target="mailto:topaz.info@roust.com" TargetMode="External"/><Relationship Id="rId363" Type="http://schemas.openxmlformats.org/officeDocument/2006/relationships/hyperlink" Target="mailto:Plarionov@lear.com" TargetMode="External"/><Relationship Id="rId570" Type="http://schemas.openxmlformats.org/officeDocument/2006/relationships/hyperlink" Target="mailto:zio@eatom.ru" TargetMode="External"/><Relationship Id="rId1007" Type="http://schemas.openxmlformats.org/officeDocument/2006/relationships/hyperlink" Target="http://www.list-org.com/list.php?okved=25.13.2" TargetMode="External"/><Relationship Id="rId223" Type="http://schemas.openxmlformats.org/officeDocument/2006/relationships/hyperlink" Target="mailto:shipenko@bwf.ru" TargetMode="External"/><Relationship Id="rId430" Type="http://schemas.openxmlformats.org/officeDocument/2006/relationships/hyperlink" Target="mailto:Natalia_Zaprudnova@cargill.com" TargetMode="External"/><Relationship Id="rId668" Type="http://schemas.openxmlformats.org/officeDocument/2006/relationships/hyperlink" Target="mailto:zio@eatom.ru" TargetMode="External"/><Relationship Id="rId875" Type="http://schemas.openxmlformats.org/officeDocument/2006/relationships/hyperlink" Target="mailto:vpk@npomash.ru" TargetMode="External"/><Relationship Id="rId1060" Type="http://schemas.openxmlformats.org/officeDocument/2006/relationships/hyperlink" Target="mailto:info@protein.ru" TargetMode="External"/><Relationship Id="rId18" Type="http://schemas.openxmlformats.org/officeDocument/2006/relationships/hyperlink" Target="mailto:shipenko@bwf.ru" TargetMode="External"/><Relationship Id="rId528" Type="http://schemas.openxmlformats.org/officeDocument/2006/relationships/hyperlink" Target="mailto:zio@eatom.ru" TargetMode="External"/><Relationship Id="rId735" Type="http://schemas.openxmlformats.org/officeDocument/2006/relationships/hyperlink" Target="mailto:dsk@gradindustry.ru" TargetMode="External"/><Relationship Id="rId942" Type="http://schemas.openxmlformats.org/officeDocument/2006/relationships/hyperlink" Target="mailto:vpk@npomash.ru" TargetMode="External"/><Relationship Id="rId167" Type="http://schemas.openxmlformats.org/officeDocument/2006/relationships/hyperlink" Target="mailto:info@fabrika-e.ru" TargetMode="External"/><Relationship Id="rId374" Type="http://schemas.openxmlformats.org/officeDocument/2006/relationships/hyperlink" Target="mailto:info@canpack.ru" TargetMode="External"/><Relationship Id="rId581" Type="http://schemas.openxmlformats.org/officeDocument/2006/relationships/hyperlink" Target="mailto:zio@eatom.ru" TargetMode="External"/><Relationship Id="rId1018" Type="http://schemas.openxmlformats.org/officeDocument/2006/relationships/hyperlink" Target="mailto:info@protein.ru" TargetMode="External"/><Relationship Id="rId71" Type="http://schemas.openxmlformats.org/officeDocument/2006/relationships/hyperlink" Target="mailto:info@sweets.ru" TargetMode="External"/><Relationship Id="rId234" Type="http://schemas.openxmlformats.org/officeDocument/2006/relationships/hyperlink" Target="mailto:mz@183mz.gvsu.ru" TargetMode="External"/><Relationship Id="rId679" Type="http://schemas.openxmlformats.org/officeDocument/2006/relationships/hyperlink" Target="mailto:zio@eatom.ru" TargetMode="External"/><Relationship Id="rId802" Type="http://schemas.openxmlformats.org/officeDocument/2006/relationships/hyperlink" Target="mailto:eztm@eztm.ru" TargetMode="External"/><Relationship Id="rId886" Type="http://schemas.openxmlformats.org/officeDocument/2006/relationships/hyperlink" Target="mailto:vpk@npomash.ru" TargetMode="External"/><Relationship Id="rId2" Type="http://schemas.openxmlformats.org/officeDocument/2006/relationships/hyperlink" Target="http://www.cryogenmash.ru/" TargetMode="External"/><Relationship Id="rId29" Type="http://schemas.openxmlformats.org/officeDocument/2006/relationships/hyperlink" Target="mailto:sales@jeelex.ru" TargetMode="External"/><Relationship Id="rId441" Type="http://schemas.openxmlformats.org/officeDocument/2006/relationships/hyperlink" Target="mailto:bra@adl.ru" TargetMode="External"/><Relationship Id="rId539" Type="http://schemas.openxmlformats.org/officeDocument/2006/relationships/hyperlink" Target="mailto:zio@eatom.ru" TargetMode="External"/><Relationship Id="rId746" Type="http://schemas.openxmlformats.org/officeDocument/2006/relationships/hyperlink" Target="mailto:info@narekoprod.ru" TargetMode="External"/><Relationship Id="rId1071" Type="http://schemas.openxmlformats.org/officeDocument/2006/relationships/hyperlink" Target="mailto:info@protein.ru" TargetMode="External"/><Relationship Id="rId178" Type="http://schemas.openxmlformats.org/officeDocument/2006/relationships/hyperlink" Target="mailto:info@kotofey.ru" TargetMode="External"/><Relationship Id="rId301" Type="http://schemas.openxmlformats.org/officeDocument/2006/relationships/hyperlink" Target="mailto:info@terem-pro.ru" TargetMode="External"/><Relationship Id="rId953" Type="http://schemas.openxmlformats.org/officeDocument/2006/relationships/hyperlink" Target="mailto:vpk@npomash.ru" TargetMode="External"/><Relationship Id="rId1029" Type="http://schemas.openxmlformats.org/officeDocument/2006/relationships/hyperlink" Target="mailto:info@protein.ru" TargetMode="External"/><Relationship Id="rId82" Type="http://schemas.openxmlformats.org/officeDocument/2006/relationships/hyperlink" Target="mailto:zavod@ozpk.ru" TargetMode="External"/><Relationship Id="rId385" Type="http://schemas.openxmlformats.org/officeDocument/2006/relationships/hyperlink" Target="mailto:Zaraysk@metkom.ru" TargetMode="External"/><Relationship Id="rId592" Type="http://schemas.openxmlformats.org/officeDocument/2006/relationships/hyperlink" Target="mailto:zio@eatom.ru" TargetMode="External"/><Relationship Id="rId606" Type="http://schemas.openxmlformats.org/officeDocument/2006/relationships/hyperlink" Target="mailto:zio@eatom.ru" TargetMode="External"/><Relationship Id="rId813" Type="http://schemas.openxmlformats.org/officeDocument/2006/relationships/hyperlink" Target="mailto:ehmz@ehmz.ru" TargetMode="External"/><Relationship Id="rId245" Type="http://schemas.openxmlformats.org/officeDocument/2006/relationships/hyperlink" Target="mailto:info@terem-pro.ru" TargetMode="External"/><Relationship Id="rId452" Type="http://schemas.openxmlformats.org/officeDocument/2006/relationships/hyperlink" Target="mailto:1pk@1pk.ru" TargetMode="External"/><Relationship Id="rId897" Type="http://schemas.openxmlformats.org/officeDocument/2006/relationships/hyperlink" Target="mailto:vpk@npomash.ru" TargetMode="External"/><Relationship Id="rId1082" Type="http://schemas.openxmlformats.org/officeDocument/2006/relationships/hyperlink" Target="mailto:dacompany@yandex.ru" TargetMode="External"/><Relationship Id="rId105" Type="http://schemas.openxmlformats.org/officeDocument/2006/relationships/hyperlink" Target="mailto:pushtex@rumbler.ru" TargetMode="External"/><Relationship Id="rId312" Type="http://schemas.openxmlformats.org/officeDocument/2006/relationships/hyperlink" Target="mailto:belkz@mail.ru" TargetMode="External"/><Relationship Id="rId757" Type="http://schemas.openxmlformats.org/officeDocument/2006/relationships/hyperlink" Target="mailto:info@nfmz.ru" TargetMode="External"/><Relationship Id="rId964" Type="http://schemas.openxmlformats.org/officeDocument/2006/relationships/hyperlink" Target="mailto:vpk@npomash.ru" TargetMode="External"/><Relationship Id="rId93" Type="http://schemas.openxmlformats.org/officeDocument/2006/relationships/hyperlink" Target="mailto:zavod@ozpk.ru" TargetMode="External"/><Relationship Id="rId189" Type="http://schemas.openxmlformats.org/officeDocument/2006/relationships/hyperlink" Target="mailto:ooo.bella@tzmo.com.pl" TargetMode="External"/><Relationship Id="rId396" Type="http://schemas.openxmlformats.org/officeDocument/2006/relationships/hyperlink" Target="mailto:istrahleb1@mail.ru" TargetMode="External"/><Relationship Id="rId617" Type="http://schemas.openxmlformats.org/officeDocument/2006/relationships/hyperlink" Target="mailto:zio@eatom.ru" TargetMode="External"/><Relationship Id="rId824" Type="http://schemas.openxmlformats.org/officeDocument/2006/relationships/hyperlink" Target="mailto:eztm@eztm.ru" TargetMode="External"/><Relationship Id="rId256" Type="http://schemas.openxmlformats.org/officeDocument/2006/relationships/hyperlink" Target="mailto:info@terem-pro.ru" TargetMode="External"/><Relationship Id="rId463" Type="http://schemas.openxmlformats.org/officeDocument/2006/relationships/hyperlink" Target="mailto:orti-podolsk@mail.ru" TargetMode="External"/><Relationship Id="rId670" Type="http://schemas.openxmlformats.org/officeDocument/2006/relationships/hyperlink" Target="mailto:zio@eatom.ru" TargetMode="External"/><Relationship Id="rId1093" Type="http://schemas.openxmlformats.org/officeDocument/2006/relationships/hyperlink" Target="mailto:info@tonar.net" TargetMode="External"/><Relationship Id="rId1107" Type="http://schemas.openxmlformats.org/officeDocument/2006/relationships/hyperlink" Target="mailto:info.lako@akzonobel.com" TargetMode="External"/><Relationship Id="rId116" Type="http://schemas.openxmlformats.org/officeDocument/2006/relationships/hyperlink" Target="mailto:gpzz@mail.ru" TargetMode="External"/><Relationship Id="rId158" Type="http://schemas.openxmlformats.org/officeDocument/2006/relationships/hyperlink" Target="mailto:udenkova@mortadel.ru" TargetMode="External"/><Relationship Id="rId323" Type="http://schemas.openxmlformats.org/officeDocument/2006/relationships/hyperlink" Target="mailto:npoit@npoit.ru" TargetMode="External"/><Relationship Id="rId530" Type="http://schemas.openxmlformats.org/officeDocument/2006/relationships/hyperlink" Target="mailto:zio@eatom.ru" TargetMode="External"/><Relationship Id="rId726" Type="http://schemas.openxmlformats.org/officeDocument/2006/relationships/hyperlink" Target="mailto:dsk@gradindustry.ru" TargetMode="External"/><Relationship Id="rId768" Type="http://schemas.openxmlformats.org/officeDocument/2006/relationships/hyperlink" Target="mailto:secretar@hkzap.ru" TargetMode="External"/><Relationship Id="rId933" Type="http://schemas.openxmlformats.org/officeDocument/2006/relationships/hyperlink" Target="mailto:vpk@npomash.ru" TargetMode="External"/><Relationship Id="rId975" Type="http://schemas.openxmlformats.org/officeDocument/2006/relationships/hyperlink" Target="mailto:vpk@npomash.ru" TargetMode="External"/><Relationship Id="rId1009" Type="http://schemas.openxmlformats.org/officeDocument/2006/relationships/hyperlink" Target="http://www.list-org.com/list.php?okved=25.13.2" TargetMode="External"/><Relationship Id="rId20" Type="http://schemas.openxmlformats.org/officeDocument/2006/relationships/hyperlink" Target="mailto:bohzoao@mail.ru" TargetMode="External"/><Relationship Id="rId62" Type="http://schemas.openxmlformats.org/officeDocument/2006/relationships/hyperlink" Target="mailto:bra@adl.ru" TargetMode="External"/><Relationship Id="rId365" Type="http://schemas.openxmlformats.org/officeDocument/2006/relationships/hyperlink" Target="mailto:volokolamsk@rotak.ru" TargetMode="External"/><Relationship Id="rId572" Type="http://schemas.openxmlformats.org/officeDocument/2006/relationships/hyperlink" Target="mailto:zio@eatom.ru" TargetMode="External"/><Relationship Id="rId628" Type="http://schemas.openxmlformats.org/officeDocument/2006/relationships/hyperlink" Target="mailto:zio@eatom.ru" TargetMode="External"/><Relationship Id="rId835" Type="http://schemas.openxmlformats.org/officeDocument/2006/relationships/hyperlink" Target="mailto:airsilk_Dbruskov@korolev-net.ru" TargetMode="External"/><Relationship Id="rId225" Type="http://schemas.openxmlformats.org/officeDocument/2006/relationships/hyperlink" Target="mailto:shipenko@bwf.ru" TargetMode="External"/><Relationship Id="rId267" Type="http://schemas.openxmlformats.org/officeDocument/2006/relationships/hyperlink" Target="mailto:info@terem-pro.ru" TargetMode="External"/><Relationship Id="rId432" Type="http://schemas.openxmlformats.org/officeDocument/2006/relationships/hyperlink" Target="mailto:Natalia_Zaprudnova@cargill.com" TargetMode="External"/><Relationship Id="rId474" Type="http://schemas.openxmlformats.org/officeDocument/2006/relationships/hyperlink" Target="mailto:info@podolskmuka.ru" TargetMode="External"/><Relationship Id="rId877" Type="http://schemas.openxmlformats.org/officeDocument/2006/relationships/hyperlink" Target="mailto:vpk@npomash.ru" TargetMode="External"/><Relationship Id="rId1020" Type="http://schemas.openxmlformats.org/officeDocument/2006/relationships/hyperlink" Target="mailto:info@protein.ru" TargetMode="External"/><Relationship Id="rId1062" Type="http://schemas.openxmlformats.org/officeDocument/2006/relationships/hyperlink" Target="mailto:info@protein.ru" TargetMode="External"/><Relationship Id="rId127" Type="http://schemas.openxmlformats.org/officeDocument/2006/relationships/hyperlink" Target="mailto:fax@vgtkraska.ru" TargetMode="External"/><Relationship Id="rId681" Type="http://schemas.openxmlformats.org/officeDocument/2006/relationships/hyperlink" Target="mailto:zio@eatom.ru" TargetMode="External"/><Relationship Id="rId737" Type="http://schemas.openxmlformats.org/officeDocument/2006/relationships/hyperlink" Target="mailto:dsk@gradindustry.ru" TargetMode="External"/><Relationship Id="rId779" Type="http://schemas.openxmlformats.org/officeDocument/2006/relationships/hyperlink" Target="mailto:lknyaginina@mail.ru" TargetMode="External"/><Relationship Id="rId902" Type="http://schemas.openxmlformats.org/officeDocument/2006/relationships/hyperlink" Target="mailto:vpk@npomash.ru" TargetMode="External"/><Relationship Id="rId944" Type="http://schemas.openxmlformats.org/officeDocument/2006/relationships/hyperlink" Target="mailto:vpk@npomash.ru" TargetMode="External"/><Relationship Id="rId986" Type="http://schemas.openxmlformats.org/officeDocument/2006/relationships/hyperlink" Target="mailto:info@moliren.ru" TargetMode="External"/><Relationship Id="rId31" Type="http://schemas.openxmlformats.org/officeDocument/2006/relationships/hyperlink" Target="mailto:manager@ormz-620.ru" TargetMode="External"/><Relationship Id="rId73" Type="http://schemas.openxmlformats.org/officeDocument/2006/relationships/hyperlink" Target="mailto:darm-s@starhold.ru" TargetMode="External"/><Relationship Id="rId169" Type="http://schemas.openxmlformats.org/officeDocument/2006/relationships/hyperlink" Target="mailto:info@fabrika-e.ru" TargetMode="External"/><Relationship Id="rId334" Type="http://schemas.openxmlformats.org/officeDocument/2006/relationships/hyperlink" Target="mailto:ferane-elg@mail.ru" TargetMode="External"/><Relationship Id="rId376" Type="http://schemas.openxmlformats.org/officeDocument/2006/relationships/hyperlink" Target="mailto:info@canpack.ru" TargetMode="External"/><Relationship Id="rId541" Type="http://schemas.openxmlformats.org/officeDocument/2006/relationships/hyperlink" Target="mailto:zio@eatom.ru" TargetMode="External"/><Relationship Id="rId583" Type="http://schemas.openxmlformats.org/officeDocument/2006/relationships/hyperlink" Target="mailto:zio@eatom.ru" TargetMode="External"/><Relationship Id="rId639" Type="http://schemas.openxmlformats.org/officeDocument/2006/relationships/hyperlink" Target="mailto:zio@eatom.ru" TargetMode="External"/><Relationship Id="rId790" Type="http://schemas.openxmlformats.org/officeDocument/2006/relationships/hyperlink" Target="mailto:burkin@prodinko.ru" TargetMode="External"/><Relationship Id="rId804" Type="http://schemas.openxmlformats.org/officeDocument/2006/relationships/hyperlink" Target="mailto:ehmz@ehmz.ru" TargetMode="External"/><Relationship Id="rId4" Type="http://schemas.openxmlformats.org/officeDocument/2006/relationships/hyperlink" Target="mailto:svetlanablmz@gmail.com" TargetMode="External"/><Relationship Id="rId180" Type="http://schemas.openxmlformats.org/officeDocument/2006/relationships/hyperlink" Target="mailto:info@kotofey.ru" TargetMode="External"/><Relationship Id="rId236" Type="http://schemas.openxmlformats.org/officeDocument/2006/relationships/hyperlink" Target="mailto:pochta@&#1072;&#1086;niii.ru" TargetMode="External"/><Relationship Id="rId278" Type="http://schemas.openxmlformats.org/officeDocument/2006/relationships/hyperlink" Target="mailto:info@terem-pro.ru" TargetMode="External"/><Relationship Id="rId401" Type="http://schemas.openxmlformats.org/officeDocument/2006/relationships/hyperlink" Target="mailto:istrahleb1@mail.ru" TargetMode="External"/><Relationship Id="rId443" Type="http://schemas.openxmlformats.org/officeDocument/2006/relationships/hyperlink" Target="mailto:bra@adl.ru" TargetMode="External"/><Relationship Id="rId650" Type="http://schemas.openxmlformats.org/officeDocument/2006/relationships/hyperlink" Target="mailto:zio@eatom.ru" TargetMode="External"/><Relationship Id="rId846" Type="http://schemas.openxmlformats.org/officeDocument/2006/relationships/hyperlink" Target="mailto:vpk@npomash.ru" TargetMode="External"/><Relationship Id="rId888" Type="http://schemas.openxmlformats.org/officeDocument/2006/relationships/hyperlink" Target="mailto:vpk@npomash.ru" TargetMode="External"/><Relationship Id="rId1031" Type="http://schemas.openxmlformats.org/officeDocument/2006/relationships/hyperlink" Target="mailto:info@protein.ru" TargetMode="External"/><Relationship Id="rId1073" Type="http://schemas.openxmlformats.org/officeDocument/2006/relationships/hyperlink" Target="mailto:info@protein.ru" TargetMode="External"/><Relationship Id="rId303" Type="http://schemas.openxmlformats.org/officeDocument/2006/relationships/hyperlink" Target="mailto:info@terem-pro.ru" TargetMode="External"/><Relationship Id="rId485" Type="http://schemas.openxmlformats.org/officeDocument/2006/relationships/hyperlink" Target="mailto:zio@eatom.ru" TargetMode="External"/><Relationship Id="rId692" Type="http://schemas.openxmlformats.org/officeDocument/2006/relationships/hyperlink" Target="mailto:info@podolskmuka.ru" TargetMode="External"/><Relationship Id="rId706" Type="http://schemas.openxmlformats.org/officeDocument/2006/relationships/hyperlink" Target="mailto:dsk@gradindustry.ru" TargetMode="External"/><Relationship Id="rId748" Type="http://schemas.openxmlformats.org/officeDocument/2006/relationships/hyperlink" Target="mailto:info@keralit.com" TargetMode="External"/><Relationship Id="rId913" Type="http://schemas.openxmlformats.org/officeDocument/2006/relationships/hyperlink" Target="mailto:vpk@npomash.ru" TargetMode="External"/><Relationship Id="rId955" Type="http://schemas.openxmlformats.org/officeDocument/2006/relationships/hyperlink" Target="mailto:vpk@npomash.ru" TargetMode="External"/><Relationship Id="rId42" Type="http://schemas.openxmlformats.org/officeDocument/2006/relationships/hyperlink" Target="mailto:info@dzgu.ru" TargetMode="External"/><Relationship Id="rId84" Type="http://schemas.openxmlformats.org/officeDocument/2006/relationships/hyperlink" Target="mailto:zavod@ozpk.ru" TargetMode="External"/><Relationship Id="rId138" Type="http://schemas.openxmlformats.org/officeDocument/2006/relationships/hyperlink" Target="mailto:fax@vgtkraska.ru" TargetMode="External"/><Relationship Id="rId345" Type="http://schemas.openxmlformats.org/officeDocument/2006/relationships/hyperlink" Target="mailto:Elektrogorsk@kronospan.ru" TargetMode="External"/><Relationship Id="rId387" Type="http://schemas.openxmlformats.org/officeDocument/2006/relationships/hyperlink" Target="mailto:Zaraysk@metkom.ru" TargetMode="External"/><Relationship Id="rId510" Type="http://schemas.openxmlformats.org/officeDocument/2006/relationships/hyperlink" Target="mailto:zio@eatom.ru" TargetMode="External"/><Relationship Id="rId552" Type="http://schemas.openxmlformats.org/officeDocument/2006/relationships/hyperlink" Target="mailto:zio@eatom.ru" TargetMode="External"/><Relationship Id="rId594" Type="http://schemas.openxmlformats.org/officeDocument/2006/relationships/hyperlink" Target="mailto:zio@eatom.ru" TargetMode="External"/><Relationship Id="rId608" Type="http://schemas.openxmlformats.org/officeDocument/2006/relationships/hyperlink" Target="mailto:zio@eatom.ru" TargetMode="External"/><Relationship Id="rId815" Type="http://schemas.openxmlformats.org/officeDocument/2006/relationships/hyperlink" Target="mailto:ehmz@ehmz.ru" TargetMode="External"/><Relationship Id="rId997" Type="http://schemas.openxmlformats.org/officeDocument/2006/relationships/hyperlink" Target="mailto:tli@vdktel.ru" TargetMode="External"/><Relationship Id="rId191" Type="http://schemas.openxmlformats.org/officeDocument/2006/relationships/hyperlink" Target="mailto:ooo.bella@tzmo.com.pl" TargetMode="External"/><Relationship Id="rId205" Type="http://schemas.openxmlformats.org/officeDocument/2006/relationships/hyperlink" Target="mailto:info@egaac.ru" TargetMode="External"/><Relationship Id="rId247" Type="http://schemas.openxmlformats.org/officeDocument/2006/relationships/hyperlink" Target="mailto:info@terem-pro.ru" TargetMode="External"/><Relationship Id="rId412" Type="http://schemas.openxmlformats.org/officeDocument/2006/relationships/hyperlink" Target="mailto:istrahleb1@mail.ru" TargetMode="External"/><Relationship Id="rId857" Type="http://schemas.openxmlformats.org/officeDocument/2006/relationships/hyperlink" Target="mailto:vpk@npomash.ru" TargetMode="External"/><Relationship Id="rId899" Type="http://schemas.openxmlformats.org/officeDocument/2006/relationships/hyperlink" Target="mailto:vpk@npomash.ru" TargetMode="External"/><Relationship Id="rId1000" Type="http://schemas.openxmlformats.org/officeDocument/2006/relationships/hyperlink" Target="mailto:tli@vdktel.ru" TargetMode="External"/><Relationship Id="rId1042" Type="http://schemas.openxmlformats.org/officeDocument/2006/relationships/hyperlink" Target="mailto:info@protein.ru" TargetMode="External"/><Relationship Id="rId1084" Type="http://schemas.openxmlformats.org/officeDocument/2006/relationships/hyperlink" Target="mailto:info@tgbk.ru" TargetMode="External"/><Relationship Id="rId107" Type="http://schemas.openxmlformats.org/officeDocument/2006/relationships/hyperlink" Target="mailto:gpzz@mail.ru" TargetMode="External"/><Relationship Id="rId289" Type="http://schemas.openxmlformats.org/officeDocument/2006/relationships/hyperlink" Target="mailto:info@terem-pro.ru" TargetMode="External"/><Relationship Id="rId454" Type="http://schemas.openxmlformats.org/officeDocument/2006/relationships/hyperlink" Target="mailto:?ptovidnoe@mail.ru" TargetMode="External"/><Relationship Id="rId496" Type="http://schemas.openxmlformats.org/officeDocument/2006/relationships/hyperlink" Target="mailto:zio@eatom.ru" TargetMode="External"/><Relationship Id="rId661" Type="http://schemas.openxmlformats.org/officeDocument/2006/relationships/hyperlink" Target="mailto:zio@eatom.ru" TargetMode="External"/><Relationship Id="rId717" Type="http://schemas.openxmlformats.org/officeDocument/2006/relationships/hyperlink" Target="mailto:dsk@gradindustry.ru" TargetMode="External"/><Relationship Id="rId759" Type="http://schemas.openxmlformats.org/officeDocument/2006/relationships/hyperlink" Target="mailto:info@nfmz.ru" TargetMode="External"/><Relationship Id="rId924" Type="http://schemas.openxmlformats.org/officeDocument/2006/relationships/hyperlink" Target="mailto:vpk@npomash.ru" TargetMode="External"/><Relationship Id="rId966" Type="http://schemas.openxmlformats.org/officeDocument/2006/relationships/hyperlink" Target="mailto:vpk@npomash.ru" TargetMode="External"/><Relationship Id="rId11" Type="http://schemas.openxmlformats.org/officeDocument/2006/relationships/hyperlink" Target="mailto:svetlanablmz@gmail.com" TargetMode="External"/><Relationship Id="rId53" Type="http://schemas.openxmlformats.org/officeDocument/2006/relationships/hyperlink" Target="mailto:m.ivanova@mkmi.ru" TargetMode="External"/><Relationship Id="rId149" Type="http://schemas.openxmlformats.org/officeDocument/2006/relationships/hyperlink" Target="mailto:pushtex@rumbler.ru" TargetMode="External"/><Relationship Id="rId314" Type="http://schemas.openxmlformats.org/officeDocument/2006/relationships/hyperlink" Target="mailto:belkz@mail.ru" TargetMode="External"/><Relationship Id="rId356" Type="http://schemas.openxmlformats.org/officeDocument/2006/relationships/hyperlink" Target="mailto:Plarionov@lear.com" TargetMode="External"/><Relationship Id="rId398" Type="http://schemas.openxmlformats.org/officeDocument/2006/relationships/hyperlink" Target="mailto:istrahleb1@mail.ru" TargetMode="External"/><Relationship Id="rId521" Type="http://schemas.openxmlformats.org/officeDocument/2006/relationships/hyperlink" Target="mailto:zio@eatom.ru" TargetMode="External"/><Relationship Id="rId563" Type="http://schemas.openxmlformats.org/officeDocument/2006/relationships/hyperlink" Target="mailto:zio@eatom.ru" TargetMode="External"/><Relationship Id="rId619" Type="http://schemas.openxmlformats.org/officeDocument/2006/relationships/hyperlink" Target="mailto:zio@eatom.ru" TargetMode="External"/><Relationship Id="rId770" Type="http://schemas.openxmlformats.org/officeDocument/2006/relationships/hyperlink" Target="mailto:wector.info@gmail.com" TargetMode="External"/><Relationship Id="rId95" Type="http://schemas.openxmlformats.org/officeDocument/2006/relationships/hyperlink" Target="mailto:zavod@ozpk.ru" TargetMode="External"/><Relationship Id="rId160" Type="http://schemas.openxmlformats.org/officeDocument/2006/relationships/hyperlink" Target="mailto:udenkova@mortadel.ru" TargetMode="External"/><Relationship Id="rId216" Type="http://schemas.openxmlformats.org/officeDocument/2006/relationships/hyperlink" Target="mailto:svetlanablmz@gmail.com" TargetMode="External"/><Relationship Id="rId423" Type="http://schemas.openxmlformats.org/officeDocument/2006/relationships/hyperlink" Target="mailto:Natalia_Zaprudnova@cargill.com" TargetMode="External"/><Relationship Id="rId826" Type="http://schemas.openxmlformats.org/officeDocument/2006/relationships/hyperlink" Target="mailto:eztm@eztm.ru" TargetMode="External"/><Relationship Id="rId868" Type="http://schemas.openxmlformats.org/officeDocument/2006/relationships/hyperlink" Target="mailto:vpk@npomash.ru" TargetMode="External"/><Relationship Id="rId1011" Type="http://schemas.openxmlformats.org/officeDocument/2006/relationships/hyperlink" Target="http://www.list-org.com/list.php?okved=25.13.2" TargetMode="External"/><Relationship Id="rId1053" Type="http://schemas.openxmlformats.org/officeDocument/2006/relationships/hyperlink" Target="mailto:info@protein.ru" TargetMode="External"/><Relationship Id="rId1109" Type="http://schemas.openxmlformats.org/officeDocument/2006/relationships/hyperlink" Target="mailto:info.lako@akzonobel.com" TargetMode="External"/><Relationship Id="rId258" Type="http://schemas.openxmlformats.org/officeDocument/2006/relationships/hyperlink" Target="mailto:info@terem-pro.ru" TargetMode="External"/><Relationship Id="rId465" Type="http://schemas.openxmlformats.org/officeDocument/2006/relationships/hyperlink" Target="mailto:orti-podolsk@mail.ru" TargetMode="External"/><Relationship Id="rId630" Type="http://schemas.openxmlformats.org/officeDocument/2006/relationships/hyperlink" Target="mailto:zio@eatom.ru" TargetMode="External"/><Relationship Id="rId672" Type="http://schemas.openxmlformats.org/officeDocument/2006/relationships/hyperlink" Target="mailto:zio@eatom.ru" TargetMode="External"/><Relationship Id="rId728" Type="http://schemas.openxmlformats.org/officeDocument/2006/relationships/hyperlink" Target="mailto:dsk@gradindustry.ru" TargetMode="External"/><Relationship Id="rId935" Type="http://schemas.openxmlformats.org/officeDocument/2006/relationships/hyperlink" Target="mailto:vpk@npomash.ru" TargetMode="External"/><Relationship Id="rId1095" Type="http://schemas.openxmlformats.org/officeDocument/2006/relationships/hyperlink" Target="mailto:galushko@elefor.ru" TargetMode="External"/><Relationship Id="rId22" Type="http://schemas.openxmlformats.org/officeDocument/2006/relationships/hyperlink" Target="mailto:bohzoao@mail.ru" TargetMode="External"/><Relationship Id="rId64" Type="http://schemas.openxmlformats.org/officeDocument/2006/relationships/hyperlink" Target="mailto:info@energokab.ru" TargetMode="External"/><Relationship Id="rId118" Type="http://schemas.openxmlformats.org/officeDocument/2006/relationships/hyperlink" Target="mailto:gpzz@mail.ru" TargetMode="External"/><Relationship Id="rId325" Type="http://schemas.openxmlformats.org/officeDocument/2006/relationships/hyperlink" Target="mailto:info@tmkb-soyuz.ru" TargetMode="External"/><Relationship Id="rId367" Type="http://schemas.openxmlformats.org/officeDocument/2006/relationships/hyperlink" Target="mailto:volokhleb@mail.ru" TargetMode="External"/><Relationship Id="rId532" Type="http://schemas.openxmlformats.org/officeDocument/2006/relationships/hyperlink" Target="mailto:zio@eatom.ru" TargetMode="External"/><Relationship Id="rId574" Type="http://schemas.openxmlformats.org/officeDocument/2006/relationships/hyperlink" Target="mailto:zio@eatom.ru" TargetMode="External"/><Relationship Id="rId977" Type="http://schemas.openxmlformats.org/officeDocument/2006/relationships/hyperlink" Target="mailto:rzproshal@mail.ru" TargetMode="External"/><Relationship Id="rId171" Type="http://schemas.openxmlformats.org/officeDocument/2006/relationships/hyperlink" Target="mailto:info@fabrika-e.ru" TargetMode="External"/><Relationship Id="rId227" Type="http://schemas.openxmlformats.org/officeDocument/2006/relationships/hyperlink" Target="mailto:shipenko@bwf.ru" TargetMode="External"/><Relationship Id="rId781" Type="http://schemas.openxmlformats.org/officeDocument/2006/relationships/hyperlink" Target="mailto:minotskaya@mail.ru" TargetMode="External"/><Relationship Id="rId837" Type="http://schemas.openxmlformats.org/officeDocument/2006/relationships/hyperlink" Target="mailto:mp@metallprofil.ru" TargetMode="External"/><Relationship Id="rId879" Type="http://schemas.openxmlformats.org/officeDocument/2006/relationships/hyperlink" Target="mailto:vpk@npomash.ru" TargetMode="External"/><Relationship Id="rId1022" Type="http://schemas.openxmlformats.org/officeDocument/2006/relationships/hyperlink" Target="mailto:info@protein.ru" TargetMode="External"/><Relationship Id="rId269" Type="http://schemas.openxmlformats.org/officeDocument/2006/relationships/hyperlink" Target="mailto:info@terem-pro.ru" TargetMode="External"/><Relationship Id="rId434" Type="http://schemas.openxmlformats.org/officeDocument/2006/relationships/hyperlink" Target="mailto:Natalia_Zaprudnova@cargill.com" TargetMode="External"/><Relationship Id="rId476" Type="http://schemas.openxmlformats.org/officeDocument/2006/relationships/hyperlink" Target="mailto:zio@eatom.ru" TargetMode="External"/><Relationship Id="rId641" Type="http://schemas.openxmlformats.org/officeDocument/2006/relationships/hyperlink" Target="mailto:zio@eatom.ru" TargetMode="External"/><Relationship Id="rId683" Type="http://schemas.openxmlformats.org/officeDocument/2006/relationships/hyperlink" Target="mailto:zio@eatom.ru" TargetMode="External"/><Relationship Id="rId739" Type="http://schemas.openxmlformats.org/officeDocument/2006/relationships/hyperlink" Target="mailto:dsk@gradindustry.ru" TargetMode="External"/><Relationship Id="rId890" Type="http://schemas.openxmlformats.org/officeDocument/2006/relationships/hyperlink" Target="mailto:vpk@npomash.ru" TargetMode="External"/><Relationship Id="rId904" Type="http://schemas.openxmlformats.org/officeDocument/2006/relationships/hyperlink" Target="mailto:vpk@npomash.ru" TargetMode="External"/><Relationship Id="rId1064" Type="http://schemas.openxmlformats.org/officeDocument/2006/relationships/hyperlink" Target="mailto:info@protein.ru" TargetMode="External"/><Relationship Id="rId33" Type="http://schemas.openxmlformats.org/officeDocument/2006/relationships/hyperlink" Target="mailto:info@dzgu.ru" TargetMode="External"/><Relationship Id="rId129" Type="http://schemas.openxmlformats.org/officeDocument/2006/relationships/hyperlink" Target="mailto:fax@vgtkraska.ru" TargetMode="External"/><Relationship Id="rId280" Type="http://schemas.openxmlformats.org/officeDocument/2006/relationships/hyperlink" Target="mailto:info@terem-pro.ru" TargetMode="External"/><Relationship Id="rId336" Type="http://schemas.openxmlformats.org/officeDocument/2006/relationships/hyperlink" Target="mailto:ferane-elg@mail.ru" TargetMode="External"/><Relationship Id="rId501" Type="http://schemas.openxmlformats.org/officeDocument/2006/relationships/hyperlink" Target="mailto:zio@eatom.ru" TargetMode="External"/><Relationship Id="rId543" Type="http://schemas.openxmlformats.org/officeDocument/2006/relationships/hyperlink" Target="mailto:zio@eatom.ru" TargetMode="External"/><Relationship Id="rId946" Type="http://schemas.openxmlformats.org/officeDocument/2006/relationships/hyperlink" Target="mailto:vpk@npomash.ru" TargetMode="External"/><Relationship Id="rId988" Type="http://schemas.openxmlformats.org/officeDocument/2006/relationships/hyperlink" Target="mailto:info@moliren.ru" TargetMode="External"/><Relationship Id="rId75" Type="http://schemas.openxmlformats.org/officeDocument/2006/relationships/hyperlink" Target="mailto:zavod@ozpk.ru" TargetMode="External"/><Relationship Id="rId140" Type="http://schemas.openxmlformats.org/officeDocument/2006/relationships/hyperlink" Target="mailto:fax@vgtkraska.ru" TargetMode="External"/><Relationship Id="rId182" Type="http://schemas.openxmlformats.org/officeDocument/2006/relationships/hyperlink" Target="mailto:info@kotofey.ru" TargetMode="External"/><Relationship Id="rId378" Type="http://schemas.openxmlformats.org/officeDocument/2006/relationships/hyperlink" Target="mailto:info@canpack.ru" TargetMode="External"/><Relationship Id="rId403" Type="http://schemas.openxmlformats.org/officeDocument/2006/relationships/hyperlink" Target="mailto:istrahleb1@mail.ru" TargetMode="External"/><Relationship Id="rId585" Type="http://schemas.openxmlformats.org/officeDocument/2006/relationships/hyperlink" Target="mailto:zio@eatom.ru" TargetMode="External"/><Relationship Id="rId750" Type="http://schemas.openxmlformats.org/officeDocument/2006/relationships/hyperlink" Target="mailto:info@keralit.com" TargetMode="External"/><Relationship Id="rId792" Type="http://schemas.openxmlformats.org/officeDocument/2006/relationships/hyperlink" Target="mailto:info@formastroy.ru" TargetMode="External"/><Relationship Id="rId806" Type="http://schemas.openxmlformats.org/officeDocument/2006/relationships/hyperlink" Target="mailto:ehmz@ehmz.ru" TargetMode="External"/><Relationship Id="rId848" Type="http://schemas.openxmlformats.org/officeDocument/2006/relationships/hyperlink" Target="mailto:vpk@npomash.ru" TargetMode="External"/><Relationship Id="rId1033" Type="http://schemas.openxmlformats.org/officeDocument/2006/relationships/hyperlink" Target="mailto:info@protein.ru" TargetMode="External"/><Relationship Id="rId6" Type="http://schemas.openxmlformats.org/officeDocument/2006/relationships/hyperlink" Target="mailto:svetlanablmz@gmail.com" TargetMode="External"/><Relationship Id="rId238" Type="http://schemas.openxmlformats.org/officeDocument/2006/relationships/hyperlink" Target="mailto:mail@parliamentgroup.ru" TargetMode="External"/><Relationship Id="rId445" Type="http://schemas.openxmlformats.org/officeDocument/2006/relationships/hyperlink" Target="mailto:korol@biocad.ru" TargetMode="External"/><Relationship Id="rId487" Type="http://schemas.openxmlformats.org/officeDocument/2006/relationships/hyperlink" Target="mailto:zio@eatom.ru" TargetMode="External"/><Relationship Id="rId610" Type="http://schemas.openxmlformats.org/officeDocument/2006/relationships/hyperlink" Target="mailto:zio@eatom.ru" TargetMode="External"/><Relationship Id="rId652" Type="http://schemas.openxmlformats.org/officeDocument/2006/relationships/hyperlink" Target="mailto:zio@eatom.ru" TargetMode="External"/><Relationship Id="rId694" Type="http://schemas.openxmlformats.org/officeDocument/2006/relationships/hyperlink" Target="mailto:postman@ctd.transneft.ru" TargetMode="External"/><Relationship Id="rId708" Type="http://schemas.openxmlformats.org/officeDocument/2006/relationships/hyperlink" Target="mailto:dsk@gradindustry.ru" TargetMode="External"/><Relationship Id="rId915" Type="http://schemas.openxmlformats.org/officeDocument/2006/relationships/hyperlink" Target="mailto:vpk@npomash.ru" TargetMode="External"/><Relationship Id="rId1075" Type="http://schemas.openxmlformats.org/officeDocument/2006/relationships/hyperlink" Target="mailto:info@protein.ru" TargetMode="External"/><Relationship Id="rId291" Type="http://schemas.openxmlformats.org/officeDocument/2006/relationships/hyperlink" Target="mailto:info@terem-pro.ru" TargetMode="External"/><Relationship Id="rId305" Type="http://schemas.openxmlformats.org/officeDocument/2006/relationships/hyperlink" Target="mailto:info@terem-pro.ru" TargetMode="External"/><Relationship Id="rId347" Type="http://schemas.openxmlformats.org/officeDocument/2006/relationships/hyperlink" Target="mailto:ekolab-sekretar@mail.ru" TargetMode="External"/><Relationship Id="rId512" Type="http://schemas.openxmlformats.org/officeDocument/2006/relationships/hyperlink" Target="mailto:zio@eatom.ru" TargetMode="External"/><Relationship Id="rId957" Type="http://schemas.openxmlformats.org/officeDocument/2006/relationships/hyperlink" Target="mailto:vpk@npomash.ru" TargetMode="External"/><Relationship Id="rId999" Type="http://schemas.openxmlformats.org/officeDocument/2006/relationships/hyperlink" Target="mailto:tli@vdktel.ru" TargetMode="External"/><Relationship Id="rId1100" Type="http://schemas.openxmlformats.org/officeDocument/2006/relationships/hyperlink" Target="mailto:secretary@rosan.ru" TargetMode="External"/><Relationship Id="rId44" Type="http://schemas.openxmlformats.org/officeDocument/2006/relationships/hyperlink" Target="mailto:shtirkova.anastasia@whitehills.ru" TargetMode="External"/><Relationship Id="rId86" Type="http://schemas.openxmlformats.org/officeDocument/2006/relationships/hyperlink" Target="mailto:zavod@ozpk.ru" TargetMode="External"/><Relationship Id="rId151" Type="http://schemas.openxmlformats.org/officeDocument/2006/relationships/hyperlink" Target="mailto:almida2002@mail.ru" TargetMode="External"/><Relationship Id="rId389" Type="http://schemas.openxmlformats.org/officeDocument/2006/relationships/hyperlink" Target="mailto:Zaraysk@metkom.ru" TargetMode="External"/><Relationship Id="rId554" Type="http://schemas.openxmlformats.org/officeDocument/2006/relationships/hyperlink" Target="mailto:zio@eatom.ru" TargetMode="External"/><Relationship Id="rId596" Type="http://schemas.openxmlformats.org/officeDocument/2006/relationships/hyperlink" Target="mailto:zio@eatom.ru" TargetMode="External"/><Relationship Id="rId761" Type="http://schemas.openxmlformats.org/officeDocument/2006/relationships/hyperlink" Target="mailto:info@nfmz.ru" TargetMode="External"/><Relationship Id="rId817" Type="http://schemas.openxmlformats.org/officeDocument/2006/relationships/hyperlink" Target="mailto:ehmz@ehmz.ru" TargetMode="External"/><Relationship Id="rId859" Type="http://schemas.openxmlformats.org/officeDocument/2006/relationships/hyperlink" Target="mailto:vpk@npomash.ru" TargetMode="External"/><Relationship Id="rId1002" Type="http://schemas.openxmlformats.org/officeDocument/2006/relationships/hyperlink" Target="mailto:tli@vdktel.ru" TargetMode="External"/><Relationship Id="rId193" Type="http://schemas.openxmlformats.org/officeDocument/2006/relationships/hyperlink" Target="mailto:ooo.bella@tzmo.com.pl" TargetMode="External"/><Relationship Id="rId207" Type="http://schemas.openxmlformats.org/officeDocument/2006/relationships/hyperlink" Target="mailto:info@egaac.ru" TargetMode="External"/><Relationship Id="rId249" Type="http://schemas.openxmlformats.org/officeDocument/2006/relationships/hyperlink" Target="mailto:info@terem-pro.ru" TargetMode="External"/><Relationship Id="rId414" Type="http://schemas.openxmlformats.org/officeDocument/2006/relationships/hyperlink" Target="mailto:postmaster@umt-i.ru" TargetMode="External"/><Relationship Id="rId456" Type="http://schemas.openxmlformats.org/officeDocument/2006/relationships/hyperlink" Target="mailto:?ptovidnoe@mail.ru" TargetMode="External"/><Relationship Id="rId498" Type="http://schemas.openxmlformats.org/officeDocument/2006/relationships/hyperlink" Target="mailto:zio@eatom.ru" TargetMode="External"/><Relationship Id="rId621" Type="http://schemas.openxmlformats.org/officeDocument/2006/relationships/hyperlink" Target="mailto:zio@eatom.ru" TargetMode="External"/><Relationship Id="rId663" Type="http://schemas.openxmlformats.org/officeDocument/2006/relationships/hyperlink" Target="mailto:zio@eatom.ru" TargetMode="External"/><Relationship Id="rId870" Type="http://schemas.openxmlformats.org/officeDocument/2006/relationships/hyperlink" Target="mailto:vpk@npomash.ru" TargetMode="External"/><Relationship Id="rId1044" Type="http://schemas.openxmlformats.org/officeDocument/2006/relationships/hyperlink" Target="mailto:info@protein.ru" TargetMode="External"/><Relationship Id="rId1086" Type="http://schemas.openxmlformats.org/officeDocument/2006/relationships/hyperlink" Target="mailto:Tatiyanafilcheva@starion.co.kr" TargetMode="External"/><Relationship Id="rId13" Type="http://schemas.openxmlformats.org/officeDocument/2006/relationships/hyperlink" Target="mailto:shipenko@bwf.ru" TargetMode="External"/><Relationship Id="rId109" Type="http://schemas.openxmlformats.org/officeDocument/2006/relationships/hyperlink" Target="mailto:info@pushkino-mill.ru" TargetMode="External"/><Relationship Id="rId260" Type="http://schemas.openxmlformats.org/officeDocument/2006/relationships/hyperlink" Target="mailto:info@terem-pro.ru" TargetMode="External"/><Relationship Id="rId316" Type="http://schemas.openxmlformats.org/officeDocument/2006/relationships/hyperlink" Target="mailto:belkz@mail.ru" TargetMode="External"/><Relationship Id="rId523" Type="http://schemas.openxmlformats.org/officeDocument/2006/relationships/hyperlink" Target="mailto:zio@eatom.ru" TargetMode="External"/><Relationship Id="rId719" Type="http://schemas.openxmlformats.org/officeDocument/2006/relationships/hyperlink" Target="mailto:dsk@gradindustry.ru" TargetMode="External"/><Relationship Id="rId926" Type="http://schemas.openxmlformats.org/officeDocument/2006/relationships/hyperlink" Target="mailto:vpk@npomash.ru" TargetMode="External"/><Relationship Id="rId968" Type="http://schemas.openxmlformats.org/officeDocument/2006/relationships/hyperlink" Target="mailto:vpk@npomash.ru" TargetMode="External"/><Relationship Id="rId1111" Type="http://schemas.openxmlformats.org/officeDocument/2006/relationships/hyperlink" Target="mailto:info.lako@akzonobel.com" TargetMode="External"/><Relationship Id="rId55" Type="http://schemas.openxmlformats.org/officeDocument/2006/relationships/hyperlink" Target="mailto:m.ivanova@mkmi.ru" TargetMode="External"/><Relationship Id="rId97" Type="http://schemas.openxmlformats.org/officeDocument/2006/relationships/hyperlink" Target="mailto:zavod@ozpk.ru" TargetMode="External"/><Relationship Id="rId120" Type="http://schemas.openxmlformats.org/officeDocument/2006/relationships/hyperlink" Target="mailto:gpzz@mail.ru" TargetMode="External"/><Relationship Id="rId358" Type="http://schemas.openxmlformats.org/officeDocument/2006/relationships/hyperlink" Target="mailto:Plarionov@lear.com" TargetMode="External"/><Relationship Id="rId565" Type="http://schemas.openxmlformats.org/officeDocument/2006/relationships/hyperlink" Target="mailto:zio@eatom.ru" TargetMode="External"/><Relationship Id="rId730" Type="http://schemas.openxmlformats.org/officeDocument/2006/relationships/hyperlink" Target="mailto:dsk@gradindustry.ru" TargetMode="External"/><Relationship Id="rId772" Type="http://schemas.openxmlformats.org/officeDocument/2006/relationships/hyperlink" Target="mailto:info@121arz.ru" TargetMode="External"/><Relationship Id="rId828" Type="http://schemas.openxmlformats.org/officeDocument/2006/relationships/hyperlink" Target="mailto:eztm@eztm.ru" TargetMode="External"/><Relationship Id="rId1013" Type="http://schemas.openxmlformats.org/officeDocument/2006/relationships/hyperlink" Target="mailto:info@protein.ru" TargetMode="External"/><Relationship Id="rId162" Type="http://schemas.openxmlformats.org/officeDocument/2006/relationships/hyperlink" Target="mailto:tatyana.podolceva@engitech.bz" TargetMode="External"/><Relationship Id="rId218" Type="http://schemas.openxmlformats.org/officeDocument/2006/relationships/hyperlink" Target="mailto:svetlanablmz@gmail.com" TargetMode="External"/><Relationship Id="rId425" Type="http://schemas.openxmlformats.org/officeDocument/2006/relationships/hyperlink" Target="mailto:Natalia_Zaprudnova@cargill.com" TargetMode="External"/><Relationship Id="rId467" Type="http://schemas.openxmlformats.org/officeDocument/2006/relationships/hyperlink" Target="mailto:info@pkf.ru" TargetMode="External"/><Relationship Id="rId632" Type="http://schemas.openxmlformats.org/officeDocument/2006/relationships/hyperlink" Target="mailto:zio@eatom.ru" TargetMode="External"/><Relationship Id="rId1055" Type="http://schemas.openxmlformats.org/officeDocument/2006/relationships/hyperlink" Target="mailto:info@protein.ru" TargetMode="External"/><Relationship Id="rId1097" Type="http://schemas.openxmlformats.org/officeDocument/2006/relationships/hyperlink" Target="mailto:kol.pegmatit@mail.ru" TargetMode="External"/><Relationship Id="rId271" Type="http://schemas.openxmlformats.org/officeDocument/2006/relationships/hyperlink" Target="mailto:info@terem-pro.ru" TargetMode="External"/><Relationship Id="rId674" Type="http://schemas.openxmlformats.org/officeDocument/2006/relationships/hyperlink" Target="mailto:zio@eatom.ru" TargetMode="External"/><Relationship Id="rId881" Type="http://schemas.openxmlformats.org/officeDocument/2006/relationships/hyperlink" Target="mailto:vpk@npomash.ru" TargetMode="External"/><Relationship Id="rId937" Type="http://schemas.openxmlformats.org/officeDocument/2006/relationships/hyperlink" Target="mailto:vpk@npomash.ru" TargetMode="External"/><Relationship Id="rId979" Type="http://schemas.openxmlformats.org/officeDocument/2006/relationships/hyperlink" Target="mailto:info@nordway.ru" TargetMode="External"/><Relationship Id="rId24" Type="http://schemas.openxmlformats.org/officeDocument/2006/relationships/hyperlink" Target="mailto:mz@183mz.gvsu.ru" TargetMode="External"/><Relationship Id="rId66" Type="http://schemas.openxmlformats.org/officeDocument/2006/relationships/hyperlink" Target="mailto:info@fabrikamebeli.ru" TargetMode="External"/><Relationship Id="rId131" Type="http://schemas.openxmlformats.org/officeDocument/2006/relationships/hyperlink" Target="mailto:fax@vgtkraska.ru" TargetMode="External"/><Relationship Id="rId327" Type="http://schemas.openxmlformats.org/officeDocument/2006/relationships/hyperlink" Target="mailto:fzmt@post.ru" TargetMode="External"/><Relationship Id="rId369" Type="http://schemas.openxmlformats.org/officeDocument/2006/relationships/hyperlink" Target="mailto:info@canpack.ru" TargetMode="External"/><Relationship Id="rId534" Type="http://schemas.openxmlformats.org/officeDocument/2006/relationships/hyperlink" Target="mailto:zio@eatom.ru" TargetMode="External"/><Relationship Id="rId576" Type="http://schemas.openxmlformats.org/officeDocument/2006/relationships/hyperlink" Target="mailto:zio@eatom.ru" TargetMode="External"/><Relationship Id="rId741" Type="http://schemas.openxmlformats.org/officeDocument/2006/relationships/hyperlink" Target="mailto:dsk@gradindustry.ru" TargetMode="External"/><Relationship Id="rId783" Type="http://schemas.openxmlformats.org/officeDocument/2006/relationships/hyperlink" Target="mailto:office@europlast.ru" TargetMode="External"/><Relationship Id="rId839" Type="http://schemas.openxmlformats.org/officeDocument/2006/relationships/hyperlink" Target="mailto:info@rezsp.ru" TargetMode="External"/><Relationship Id="rId990" Type="http://schemas.openxmlformats.org/officeDocument/2006/relationships/hyperlink" Target="mailto:smz@rambler.ru" TargetMode="External"/><Relationship Id="rId173" Type="http://schemas.openxmlformats.org/officeDocument/2006/relationships/hyperlink" Target="mailto:info@fabrika-e.ru" TargetMode="External"/><Relationship Id="rId229" Type="http://schemas.openxmlformats.org/officeDocument/2006/relationships/hyperlink" Target="mailto:bohzoao@mail.ru" TargetMode="External"/><Relationship Id="rId380" Type="http://schemas.openxmlformats.org/officeDocument/2006/relationships/hyperlink" Target="mailto:voshleb@hotbox.ru" TargetMode="External"/><Relationship Id="rId436" Type="http://schemas.openxmlformats.org/officeDocument/2006/relationships/hyperlink" Target="mailto:Natalia_Zaprudnova@cargill.com" TargetMode="External"/><Relationship Id="rId601" Type="http://schemas.openxmlformats.org/officeDocument/2006/relationships/hyperlink" Target="mailto:zio@eatom.ru" TargetMode="External"/><Relationship Id="rId643" Type="http://schemas.openxmlformats.org/officeDocument/2006/relationships/hyperlink" Target="mailto:zio@eatom.ru" TargetMode="External"/><Relationship Id="rId1024" Type="http://schemas.openxmlformats.org/officeDocument/2006/relationships/hyperlink" Target="mailto:info@protein.ru" TargetMode="External"/><Relationship Id="rId1066" Type="http://schemas.openxmlformats.org/officeDocument/2006/relationships/hyperlink" Target="mailto:info@protein.ru" TargetMode="External"/><Relationship Id="rId240" Type="http://schemas.openxmlformats.org/officeDocument/2006/relationships/hyperlink" Target="mailto:info@akrubin.ru" TargetMode="External"/><Relationship Id="rId478" Type="http://schemas.openxmlformats.org/officeDocument/2006/relationships/hyperlink" Target="mailto:zio@eatom.ru" TargetMode="External"/><Relationship Id="rId685" Type="http://schemas.openxmlformats.org/officeDocument/2006/relationships/hyperlink" Target="mailto:zio@eatom.ru" TargetMode="External"/><Relationship Id="rId850" Type="http://schemas.openxmlformats.org/officeDocument/2006/relationships/hyperlink" Target="mailto:vpk@npomash.ru" TargetMode="External"/><Relationship Id="rId892" Type="http://schemas.openxmlformats.org/officeDocument/2006/relationships/hyperlink" Target="mailto:vpk@npomash.ru" TargetMode="External"/><Relationship Id="rId906" Type="http://schemas.openxmlformats.org/officeDocument/2006/relationships/hyperlink" Target="mailto:vpk@npomash.ru" TargetMode="External"/><Relationship Id="rId948" Type="http://schemas.openxmlformats.org/officeDocument/2006/relationships/hyperlink" Target="mailto:vpk@npomash.ru" TargetMode="External"/><Relationship Id="rId35" Type="http://schemas.openxmlformats.org/officeDocument/2006/relationships/hyperlink" Target="mailto:info@dzgu.ru" TargetMode="External"/><Relationship Id="rId77" Type="http://schemas.openxmlformats.org/officeDocument/2006/relationships/hyperlink" Target="mailto:zavod@ozpk.ru" TargetMode="External"/><Relationship Id="rId100" Type="http://schemas.openxmlformats.org/officeDocument/2006/relationships/hyperlink" Target="mailto:zavod@ozpk.ru" TargetMode="External"/><Relationship Id="rId282" Type="http://schemas.openxmlformats.org/officeDocument/2006/relationships/hyperlink" Target="mailto:info@terem-pro.ru" TargetMode="External"/><Relationship Id="rId338" Type="http://schemas.openxmlformats.org/officeDocument/2006/relationships/hyperlink" Target="mailto:ferane-elg@mail.ru" TargetMode="External"/><Relationship Id="rId503" Type="http://schemas.openxmlformats.org/officeDocument/2006/relationships/hyperlink" Target="mailto:zio@eatom.ru" TargetMode="External"/><Relationship Id="rId545" Type="http://schemas.openxmlformats.org/officeDocument/2006/relationships/hyperlink" Target="mailto:zio@eatom.ru" TargetMode="External"/><Relationship Id="rId587" Type="http://schemas.openxmlformats.org/officeDocument/2006/relationships/hyperlink" Target="mailto:zio@eatom.ru" TargetMode="External"/><Relationship Id="rId710" Type="http://schemas.openxmlformats.org/officeDocument/2006/relationships/hyperlink" Target="mailto:dsk@gradindustry.ru" TargetMode="External"/><Relationship Id="rId752" Type="http://schemas.openxmlformats.org/officeDocument/2006/relationships/hyperlink" Target="mailto:info@keralit.com" TargetMode="External"/><Relationship Id="rId808" Type="http://schemas.openxmlformats.org/officeDocument/2006/relationships/hyperlink" Target="mailto:ehmz@ehmz.ru" TargetMode="External"/><Relationship Id="rId8" Type="http://schemas.openxmlformats.org/officeDocument/2006/relationships/hyperlink" Target="mailto:svetlanablmz@gmail.com" TargetMode="External"/><Relationship Id="rId142" Type="http://schemas.openxmlformats.org/officeDocument/2006/relationships/hyperlink" Target="mailto:fax@vgtkraska.ru" TargetMode="External"/><Relationship Id="rId184" Type="http://schemas.openxmlformats.org/officeDocument/2006/relationships/hyperlink" Target="mailto:info@kotofey.ru" TargetMode="External"/><Relationship Id="rId391" Type="http://schemas.openxmlformats.org/officeDocument/2006/relationships/hyperlink" Target="mailto:Zaraysk@metkom.ru" TargetMode="External"/><Relationship Id="rId405" Type="http://schemas.openxmlformats.org/officeDocument/2006/relationships/hyperlink" Target="mailto:istrahleb1@mail.ru" TargetMode="External"/><Relationship Id="rId447" Type="http://schemas.openxmlformats.org/officeDocument/2006/relationships/hyperlink" Target="mailto:1pk@1pk.ru" TargetMode="External"/><Relationship Id="rId612" Type="http://schemas.openxmlformats.org/officeDocument/2006/relationships/hyperlink" Target="mailto:zio@eatom.ru" TargetMode="External"/><Relationship Id="rId794" Type="http://schemas.openxmlformats.org/officeDocument/2006/relationships/hyperlink" Target="mailto:m74480@mail.ru" TargetMode="External"/><Relationship Id="rId1035" Type="http://schemas.openxmlformats.org/officeDocument/2006/relationships/hyperlink" Target="mailto:info@protein.ru" TargetMode="External"/><Relationship Id="rId1077" Type="http://schemas.openxmlformats.org/officeDocument/2006/relationships/hyperlink" Target="mailto:info@protein.ru" TargetMode="External"/><Relationship Id="rId251" Type="http://schemas.openxmlformats.org/officeDocument/2006/relationships/hyperlink" Target="mailto:info@terem-pro.ru" TargetMode="External"/><Relationship Id="rId489" Type="http://schemas.openxmlformats.org/officeDocument/2006/relationships/hyperlink" Target="mailto:zio@eatom.ru" TargetMode="External"/><Relationship Id="rId654" Type="http://schemas.openxmlformats.org/officeDocument/2006/relationships/hyperlink" Target="mailto:zio@eatom.ru" TargetMode="External"/><Relationship Id="rId696" Type="http://schemas.openxmlformats.org/officeDocument/2006/relationships/hyperlink" Target="mailto:garmasheva_irina@mail.ru" TargetMode="External"/><Relationship Id="rId861" Type="http://schemas.openxmlformats.org/officeDocument/2006/relationships/hyperlink" Target="mailto:vpk@npomash.ru" TargetMode="External"/><Relationship Id="rId917" Type="http://schemas.openxmlformats.org/officeDocument/2006/relationships/hyperlink" Target="mailto:vpk@npomash.ru" TargetMode="External"/><Relationship Id="rId959" Type="http://schemas.openxmlformats.org/officeDocument/2006/relationships/hyperlink" Target="mailto:vpk@npomash.ru" TargetMode="External"/><Relationship Id="rId1102" Type="http://schemas.openxmlformats.org/officeDocument/2006/relationships/hyperlink" Target="mailto:secretary@rosan.ru" TargetMode="External"/><Relationship Id="rId46" Type="http://schemas.openxmlformats.org/officeDocument/2006/relationships/hyperlink" Target="mailto:shtirkova.anastasia@whitehills.ru" TargetMode="External"/><Relationship Id="rId293" Type="http://schemas.openxmlformats.org/officeDocument/2006/relationships/hyperlink" Target="mailto:info@terem-pro.ru" TargetMode="External"/><Relationship Id="rId307" Type="http://schemas.openxmlformats.org/officeDocument/2006/relationships/hyperlink" Target="mailto:info@terem-pro.ru" TargetMode="External"/><Relationship Id="rId349" Type="http://schemas.openxmlformats.org/officeDocument/2006/relationships/hyperlink" Target="mailto:1459902@mail.ru" TargetMode="External"/><Relationship Id="rId514" Type="http://schemas.openxmlformats.org/officeDocument/2006/relationships/hyperlink" Target="mailto:zio@eatom.ru" TargetMode="External"/><Relationship Id="rId556" Type="http://schemas.openxmlformats.org/officeDocument/2006/relationships/hyperlink" Target="mailto:zio@eatom.ru" TargetMode="External"/><Relationship Id="rId721" Type="http://schemas.openxmlformats.org/officeDocument/2006/relationships/hyperlink" Target="mailto:dsk@gradindustry.ru" TargetMode="External"/><Relationship Id="rId763" Type="http://schemas.openxmlformats.org/officeDocument/2006/relationships/hyperlink" Target="mailto:nf-orn@mail.ru" TargetMode="External"/><Relationship Id="rId88" Type="http://schemas.openxmlformats.org/officeDocument/2006/relationships/hyperlink" Target="mailto:zavod@ozpk.ru" TargetMode="External"/><Relationship Id="rId111" Type="http://schemas.openxmlformats.org/officeDocument/2006/relationships/hyperlink" Target="mailto:udenkova@mortadel.ru" TargetMode="External"/><Relationship Id="rId153" Type="http://schemas.openxmlformats.org/officeDocument/2006/relationships/hyperlink" Target="mailto:topaz.info@roust.com" TargetMode="External"/><Relationship Id="rId195" Type="http://schemas.openxmlformats.org/officeDocument/2006/relationships/hyperlink" Target="mailto:ooo.bella@tzmo.com.pl" TargetMode="External"/><Relationship Id="rId209" Type="http://schemas.openxmlformats.org/officeDocument/2006/relationships/hyperlink" Target="mailto:info@egaac.ru" TargetMode="External"/><Relationship Id="rId360" Type="http://schemas.openxmlformats.org/officeDocument/2006/relationships/hyperlink" Target="mailto:Plarionov@lear.com" TargetMode="External"/><Relationship Id="rId416" Type="http://schemas.openxmlformats.org/officeDocument/2006/relationships/hyperlink" Target="mailto:zakaz@mpzk,ru" TargetMode="External"/><Relationship Id="rId598" Type="http://schemas.openxmlformats.org/officeDocument/2006/relationships/hyperlink" Target="mailto:zio@eatom.ru" TargetMode="External"/><Relationship Id="rId819" Type="http://schemas.openxmlformats.org/officeDocument/2006/relationships/hyperlink" Target="mailto:ehmz@ehmz.ru" TargetMode="External"/><Relationship Id="rId970" Type="http://schemas.openxmlformats.org/officeDocument/2006/relationships/hyperlink" Target="mailto:vpk@npomash.ru" TargetMode="External"/><Relationship Id="rId1004" Type="http://schemas.openxmlformats.org/officeDocument/2006/relationships/hyperlink" Target="mailto:dubravamebel@yandex.ru" TargetMode="External"/><Relationship Id="rId1046" Type="http://schemas.openxmlformats.org/officeDocument/2006/relationships/hyperlink" Target="mailto:info@protein.ru" TargetMode="External"/><Relationship Id="rId220" Type="http://schemas.openxmlformats.org/officeDocument/2006/relationships/hyperlink" Target="mailto:svetlanablmz@gmail.com" TargetMode="External"/><Relationship Id="rId458" Type="http://schemas.openxmlformats.org/officeDocument/2006/relationships/hyperlink" Target="mailto:?ptovidnoe@mail.ru" TargetMode="External"/><Relationship Id="rId623" Type="http://schemas.openxmlformats.org/officeDocument/2006/relationships/hyperlink" Target="mailto:zio@eatom.ru" TargetMode="External"/><Relationship Id="rId665" Type="http://schemas.openxmlformats.org/officeDocument/2006/relationships/hyperlink" Target="mailto:zio@eatom.ru" TargetMode="External"/><Relationship Id="rId830" Type="http://schemas.openxmlformats.org/officeDocument/2006/relationships/hyperlink" Target="mailto:eztm@eztm.ru" TargetMode="External"/><Relationship Id="rId872" Type="http://schemas.openxmlformats.org/officeDocument/2006/relationships/hyperlink" Target="mailto:vpk@npomash.ru" TargetMode="External"/><Relationship Id="rId928" Type="http://schemas.openxmlformats.org/officeDocument/2006/relationships/hyperlink" Target="mailto:vpk@npomash.ru" TargetMode="External"/><Relationship Id="rId1088" Type="http://schemas.openxmlformats.org/officeDocument/2006/relationships/hyperlink" Target="mailto:info@tonar.net" TargetMode="External"/><Relationship Id="rId15" Type="http://schemas.openxmlformats.org/officeDocument/2006/relationships/hyperlink" Target="mailto:shipenko@bwf.ru" TargetMode="External"/><Relationship Id="rId57" Type="http://schemas.openxmlformats.org/officeDocument/2006/relationships/hyperlink" Target="mailto:m.ivanova@mkmi.ru" TargetMode="External"/><Relationship Id="rId262" Type="http://schemas.openxmlformats.org/officeDocument/2006/relationships/hyperlink" Target="mailto:info@terem-pro.ru" TargetMode="External"/><Relationship Id="rId318" Type="http://schemas.openxmlformats.org/officeDocument/2006/relationships/hyperlink" Target="mailto:info@342mz.ru" TargetMode="External"/><Relationship Id="rId525" Type="http://schemas.openxmlformats.org/officeDocument/2006/relationships/hyperlink" Target="mailto:zio@eatom.ru" TargetMode="External"/><Relationship Id="rId567" Type="http://schemas.openxmlformats.org/officeDocument/2006/relationships/hyperlink" Target="mailto:zio@eatom.ru" TargetMode="External"/><Relationship Id="rId732" Type="http://schemas.openxmlformats.org/officeDocument/2006/relationships/hyperlink" Target="mailto:dsk@gradindustry.ru" TargetMode="External"/><Relationship Id="rId1113" Type="http://schemas.openxmlformats.org/officeDocument/2006/relationships/printerSettings" Target="../printerSettings/printerSettings1.bin"/><Relationship Id="rId99" Type="http://schemas.openxmlformats.org/officeDocument/2006/relationships/hyperlink" Target="mailto:zavod@ozpk.ru" TargetMode="External"/><Relationship Id="rId122" Type="http://schemas.openxmlformats.org/officeDocument/2006/relationships/hyperlink" Target="mailto:gpzz@mail.ru" TargetMode="External"/><Relationship Id="rId164" Type="http://schemas.openxmlformats.org/officeDocument/2006/relationships/hyperlink" Target="mailto:info@fabrika-e.ru" TargetMode="External"/><Relationship Id="rId371" Type="http://schemas.openxmlformats.org/officeDocument/2006/relationships/hyperlink" Target="mailto:info@canpack.ru" TargetMode="External"/><Relationship Id="rId774" Type="http://schemas.openxmlformats.org/officeDocument/2006/relationships/hyperlink" Target="mailto:info@georgpolymer.ru" TargetMode="External"/><Relationship Id="rId981" Type="http://schemas.openxmlformats.org/officeDocument/2006/relationships/hyperlink" Target="mailto:info@moliren.ru" TargetMode="External"/><Relationship Id="rId1015" Type="http://schemas.openxmlformats.org/officeDocument/2006/relationships/hyperlink" Target="mailto:info@protein.ru" TargetMode="External"/><Relationship Id="rId1057" Type="http://schemas.openxmlformats.org/officeDocument/2006/relationships/hyperlink" Target="mailto:info@protein.ru" TargetMode="External"/><Relationship Id="rId427" Type="http://schemas.openxmlformats.org/officeDocument/2006/relationships/hyperlink" Target="mailto:Natalia_Zaprudnova@cargill.com" TargetMode="External"/><Relationship Id="rId469" Type="http://schemas.openxmlformats.org/officeDocument/2006/relationships/hyperlink" Target="mailto:info@pkf.ru" TargetMode="External"/><Relationship Id="rId634" Type="http://schemas.openxmlformats.org/officeDocument/2006/relationships/hyperlink" Target="mailto:zio@eatom.ru" TargetMode="External"/><Relationship Id="rId676" Type="http://schemas.openxmlformats.org/officeDocument/2006/relationships/hyperlink" Target="mailto:zio@eatom.ru" TargetMode="External"/><Relationship Id="rId841" Type="http://schemas.openxmlformats.org/officeDocument/2006/relationships/hyperlink" Target="mailto:vpk@npomash.ru" TargetMode="External"/><Relationship Id="rId883" Type="http://schemas.openxmlformats.org/officeDocument/2006/relationships/hyperlink" Target="mailto:vpk@npomash.ru" TargetMode="External"/><Relationship Id="rId1099" Type="http://schemas.openxmlformats.org/officeDocument/2006/relationships/hyperlink" Target="mailto:secretary@rosan.ru" TargetMode="External"/><Relationship Id="rId26" Type="http://schemas.openxmlformats.org/officeDocument/2006/relationships/hyperlink" Target="mailto:mz@183mz.gvsu.ru" TargetMode="External"/><Relationship Id="rId231" Type="http://schemas.openxmlformats.org/officeDocument/2006/relationships/hyperlink" Target="mailto:bohzoao@mail.ru" TargetMode="External"/><Relationship Id="rId273" Type="http://schemas.openxmlformats.org/officeDocument/2006/relationships/hyperlink" Target="mailto:info@terem-pro.ru" TargetMode="External"/><Relationship Id="rId329" Type="http://schemas.openxmlformats.org/officeDocument/2006/relationships/hyperlink" Target="mailto:rtsoft@rtsoft.ru" TargetMode="External"/><Relationship Id="rId480" Type="http://schemas.openxmlformats.org/officeDocument/2006/relationships/hyperlink" Target="mailto:zio@eatom.ru" TargetMode="External"/><Relationship Id="rId536" Type="http://schemas.openxmlformats.org/officeDocument/2006/relationships/hyperlink" Target="mailto:zio@eatom.ru" TargetMode="External"/><Relationship Id="rId701" Type="http://schemas.openxmlformats.org/officeDocument/2006/relationships/hyperlink" Target="mailto:l.davydkina@skylake.ru" TargetMode="External"/><Relationship Id="rId939" Type="http://schemas.openxmlformats.org/officeDocument/2006/relationships/hyperlink" Target="mailto:vpk@npomash.ru" TargetMode="External"/><Relationship Id="rId68" Type="http://schemas.openxmlformats.org/officeDocument/2006/relationships/hyperlink" Target="mailto:estima@estima.ru" TargetMode="External"/><Relationship Id="rId133" Type="http://schemas.openxmlformats.org/officeDocument/2006/relationships/hyperlink" Target="mailto:fax@vgtkraska.ru" TargetMode="External"/><Relationship Id="rId175" Type="http://schemas.openxmlformats.org/officeDocument/2006/relationships/hyperlink" Target="mailto:info@kotofey.ru" TargetMode="External"/><Relationship Id="rId340" Type="http://schemas.openxmlformats.org/officeDocument/2006/relationships/hyperlink" Target="mailto:ferane-elg@mail.ru" TargetMode="External"/><Relationship Id="rId578" Type="http://schemas.openxmlformats.org/officeDocument/2006/relationships/hyperlink" Target="mailto:zio@eatom.ru" TargetMode="External"/><Relationship Id="rId743" Type="http://schemas.openxmlformats.org/officeDocument/2006/relationships/hyperlink" Target="mailto:info@narekoprod.ru" TargetMode="External"/><Relationship Id="rId785" Type="http://schemas.openxmlformats.org/officeDocument/2006/relationships/hyperlink" Target="mailto:info@sofos.ru" TargetMode="External"/><Relationship Id="rId950" Type="http://schemas.openxmlformats.org/officeDocument/2006/relationships/hyperlink" Target="mailto:vpk@npomash.ru" TargetMode="External"/><Relationship Id="rId992" Type="http://schemas.openxmlformats.org/officeDocument/2006/relationships/hyperlink" Target="mailto:rtsoft@rtsoft.ru" TargetMode="External"/><Relationship Id="rId1026" Type="http://schemas.openxmlformats.org/officeDocument/2006/relationships/hyperlink" Target="mailto:info@protein.ru" TargetMode="External"/><Relationship Id="rId200" Type="http://schemas.openxmlformats.org/officeDocument/2006/relationships/hyperlink" Target="mailto:info@egaac.ru" TargetMode="External"/><Relationship Id="rId382" Type="http://schemas.openxmlformats.org/officeDocument/2006/relationships/hyperlink" Target="mailto:zarhlebkom@mail.ru" TargetMode="External"/><Relationship Id="rId438" Type="http://schemas.openxmlformats.org/officeDocument/2006/relationships/hyperlink" Target="mailto:Natalia_Zaprudnova@cargill.com" TargetMode="External"/><Relationship Id="rId603" Type="http://schemas.openxmlformats.org/officeDocument/2006/relationships/hyperlink" Target="mailto:zio@eatom.ru" TargetMode="External"/><Relationship Id="rId645" Type="http://schemas.openxmlformats.org/officeDocument/2006/relationships/hyperlink" Target="mailto:zio@eatom.ru" TargetMode="External"/><Relationship Id="rId687" Type="http://schemas.openxmlformats.org/officeDocument/2006/relationships/hyperlink" Target="mailto:zio@eatom.ru" TargetMode="External"/><Relationship Id="rId810" Type="http://schemas.openxmlformats.org/officeDocument/2006/relationships/hyperlink" Target="mailto:ehmz@ehmz.ru" TargetMode="External"/><Relationship Id="rId852" Type="http://schemas.openxmlformats.org/officeDocument/2006/relationships/hyperlink" Target="mailto:vpk@npomash.ru" TargetMode="External"/><Relationship Id="rId908" Type="http://schemas.openxmlformats.org/officeDocument/2006/relationships/hyperlink" Target="mailto:vpk@npomash.ru" TargetMode="External"/><Relationship Id="rId1068" Type="http://schemas.openxmlformats.org/officeDocument/2006/relationships/hyperlink" Target="mailto:info@protein.ru" TargetMode="External"/><Relationship Id="rId242" Type="http://schemas.openxmlformats.org/officeDocument/2006/relationships/hyperlink" Target="mailto:buh15@morozko.ru" TargetMode="External"/><Relationship Id="rId284" Type="http://schemas.openxmlformats.org/officeDocument/2006/relationships/hyperlink" Target="mailto:info@terem-pro.ru" TargetMode="External"/><Relationship Id="rId491" Type="http://schemas.openxmlformats.org/officeDocument/2006/relationships/hyperlink" Target="mailto:zio@eatom.ru" TargetMode="External"/><Relationship Id="rId505" Type="http://schemas.openxmlformats.org/officeDocument/2006/relationships/hyperlink" Target="mailto:zio@eatom.ru" TargetMode="External"/><Relationship Id="rId712" Type="http://schemas.openxmlformats.org/officeDocument/2006/relationships/hyperlink" Target="mailto:dsk@gradindustry.ru" TargetMode="External"/><Relationship Id="rId894" Type="http://schemas.openxmlformats.org/officeDocument/2006/relationships/hyperlink" Target="mailto:vpk@npomash.ru" TargetMode="External"/><Relationship Id="rId37" Type="http://schemas.openxmlformats.org/officeDocument/2006/relationships/hyperlink" Target="mailto:info@dzgu.ru" TargetMode="External"/><Relationship Id="rId79" Type="http://schemas.openxmlformats.org/officeDocument/2006/relationships/hyperlink" Target="mailto:zavod@ozpk.ru" TargetMode="External"/><Relationship Id="rId102" Type="http://schemas.openxmlformats.org/officeDocument/2006/relationships/hyperlink" Target="mailto:zavod@ozpk.ru" TargetMode="External"/><Relationship Id="rId144" Type="http://schemas.openxmlformats.org/officeDocument/2006/relationships/hyperlink" Target="mailto:fax@vgtkraska.ru" TargetMode="External"/><Relationship Id="rId547" Type="http://schemas.openxmlformats.org/officeDocument/2006/relationships/hyperlink" Target="mailto:zio@eatom.ru" TargetMode="External"/><Relationship Id="rId589" Type="http://schemas.openxmlformats.org/officeDocument/2006/relationships/hyperlink" Target="mailto:zio@eatom.ru" TargetMode="External"/><Relationship Id="rId754" Type="http://schemas.openxmlformats.org/officeDocument/2006/relationships/hyperlink" Target="mailto:info@keralit.com" TargetMode="External"/><Relationship Id="rId796" Type="http://schemas.openxmlformats.org/officeDocument/2006/relationships/hyperlink" Target="mailto:m74480@mail.ru" TargetMode="External"/><Relationship Id="rId961" Type="http://schemas.openxmlformats.org/officeDocument/2006/relationships/hyperlink" Target="mailto:vpk@npomash.ru" TargetMode="External"/><Relationship Id="rId90" Type="http://schemas.openxmlformats.org/officeDocument/2006/relationships/hyperlink" Target="mailto:zavod@ozpk.ru" TargetMode="External"/><Relationship Id="rId186" Type="http://schemas.openxmlformats.org/officeDocument/2006/relationships/hyperlink" Target="mailto:ooo.bella@tzmo.com.pl" TargetMode="External"/><Relationship Id="rId351" Type="http://schemas.openxmlformats.org/officeDocument/2006/relationships/hyperlink" Target="mailto:1459902@mail.ru" TargetMode="External"/><Relationship Id="rId393" Type="http://schemas.openxmlformats.org/officeDocument/2006/relationships/hyperlink" Target="mailto:office@roentgenprom.ru" TargetMode="External"/><Relationship Id="rId407" Type="http://schemas.openxmlformats.org/officeDocument/2006/relationships/hyperlink" Target="mailto:istrahleb1@mail.ru" TargetMode="External"/><Relationship Id="rId449" Type="http://schemas.openxmlformats.org/officeDocument/2006/relationships/hyperlink" Target="mailto:1pk@1pk.ru" TargetMode="External"/><Relationship Id="rId614" Type="http://schemas.openxmlformats.org/officeDocument/2006/relationships/hyperlink" Target="mailto:zio@eatom.ru" TargetMode="External"/><Relationship Id="rId656" Type="http://schemas.openxmlformats.org/officeDocument/2006/relationships/hyperlink" Target="mailto:zio@eatom.ru" TargetMode="External"/><Relationship Id="rId821" Type="http://schemas.openxmlformats.org/officeDocument/2006/relationships/hyperlink" Target="mailto:ehmz@ehmz.ru" TargetMode="External"/><Relationship Id="rId863" Type="http://schemas.openxmlformats.org/officeDocument/2006/relationships/hyperlink" Target="mailto:vpk@npomash.ru" TargetMode="External"/><Relationship Id="rId1037" Type="http://schemas.openxmlformats.org/officeDocument/2006/relationships/hyperlink" Target="mailto:info@protein.ru" TargetMode="External"/><Relationship Id="rId1079" Type="http://schemas.openxmlformats.org/officeDocument/2006/relationships/hyperlink" Target="mailto:lknyaginina@mail.ru" TargetMode="External"/><Relationship Id="rId211" Type="http://schemas.openxmlformats.org/officeDocument/2006/relationships/hyperlink" Target="http://www.cryogenmash.ru/" TargetMode="External"/><Relationship Id="rId253" Type="http://schemas.openxmlformats.org/officeDocument/2006/relationships/hyperlink" Target="mailto:info@terem-pro.ru" TargetMode="External"/><Relationship Id="rId295" Type="http://schemas.openxmlformats.org/officeDocument/2006/relationships/hyperlink" Target="mailto:info@terem-pro.ru" TargetMode="External"/><Relationship Id="rId309" Type="http://schemas.openxmlformats.org/officeDocument/2006/relationships/hyperlink" Target="mailto:belkz@mail.ru" TargetMode="External"/><Relationship Id="rId460" Type="http://schemas.openxmlformats.org/officeDocument/2006/relationships/hyperlink" Target="mailto:mail@dedal-provod.ru" TargetMode="External"/><Relationship Id="rId516" Type="http://schemas.openxmlformats.org/officeDocument/2006/relationships/hyperlink" Target="mailto:zio@eatom.ru" TargetMode="External"/><Relationship Id="rId698" Type="http://schemas.openxmlformats.org/officeDocument/2006/relationships/hyperlink" Target="mailto:lzmo@rol.ru" TargetMode="External"/><Relationship Id="rId919" Type="http://schemas.openxmlformats.org/officeDocument/2006/relationships/hyperlink" Target="mailto:vpk@npomash.ru" TargetMode="External"/><Relationship Id="rId1090" Type="http://schemas.openxmlformats.org/officeDocument/2006/relationships/hyperlink" Target="mailto:info@tonar.net" TargetMode="External"/><Relationship Id="rId1104" Type="http://schemas.openxmlformats.org/officeDocument/2006/relationships/hyperlink" Target="mailto:info.lako@akzonobel.com" TargetMode="External"/><Relationship Id="rId48" Type="http://schemas.openxmlformats.org/officeDocument/2006/relationships/hyperlink" Target="mailto:info@oknarosta.ru" TargetMode="External"/><Relationship Id="rId113" Type="http://schemas.openxmlformats.org/officeDocument/2006/relationships/hyperlink" Target="mailto:tatyana.podolceva@engitech.bz" TargetMode="External"/><Relationship Id="rId320" Type="http://schemas.openxmlformats.org/officeDocument/2006/relationships/hyperlink" Target="mailto:soyuz@fcdt.ru" TargetMode="External"/><Relationship Id="rId558" Type="http://schemas.openxmlformats.org/officeDocument/2006/relationships/hyperlink" Target="mailto:zio@eatom.ru" TargetMode="External"/><Relationship Id="rId723" Type="http://schemas.openxmlformats.org/officeDocument/2006/relationships/hyperlink" Target="mailto:dsk@gradindustry.ru" TargetMode="External"/><Relationship Id="rId765" Type="http://schemas.openxmlformats.org/officeDocument/2006/relationships/hyperlink" Target="mailto:info@elinar-broiler.ru" TargetMode="External"/><Relationship Id="rId930" Type="http://schemas.openxmlformats.org/officeDocument/2006/relationships/hyperlink" Target="mailto:vpk@npomash.ru" TargetMode="External"/><Relationship Id="rId972" Type="http://schemas.openxmlformats.org/officeDocument/2006/relationships/hyperlink" Target="mailto:vpk@npomash.ru" TargetMode="External"/><Relationship Id="rId1006" Type="http://schemas.openxmlformats.org/officeDocument/2006/relationships/hyperlink" Target="mailto:medsteclo@mail.ru" TargetMode="External"/><Relationship Id="rId155" Type="http://schemas.openxmlformats.org/officeDocument/2006/relationships/hyperlink" Target="mailto:topaz.info@roust.com" TargetMode="External"/><Relationship Id="rId197" Type="http://schemas.openxmlformats.org/officeDocument/2006/relationships/hyperlink" Target="mailto:info@menshen.ru" TargetMode="External"/><Relationship Id="rId362" Type="http://schemas.openxmlformats.org/officeDocument/2006/relationships/hyperlink" Target="mailto:Plarionov@lear.com" TargetMode="External"/><Relationship Id="rId418" Type="http://schemas.openxmlformats.org/officeDocument/2006/relationships/hyperlink" Target="mailto:medsteclo@mail.ru" TargetMode="External"/><Relationship Id="rId625" Type="http://schemas.openxmlformats.org/officeDocument/2006/relationships/hyperlink" Target="mailto:zio@eatom.ru" TargetMode="External"/><Relationship Id="rId832" Type="http://schemas.openxmlformats.org/officeDocument/2006/relationships/hyperlink" Target="mailto:eztm@eztm.ru" TargetMode="External"/><Relationship Id="rId1048" Type="http://schemas.openxmlformats.org/officeDocument/2006/relationships/hyperlink" Target="mailto:info@protein.ru" TargetMode="External"/><Relationship Id="rId222" Type="http://schemas.openxmlformats.org/officeDocument/2006/relationships/hyperlink" Target="mailto:shipenko@bwf.ru" TargetMode="External"/><Relationship Id="rId264" Type="http://schemas.openxmlformats.org/officeDocument/2006/relationships/hyperlink" Target="mailto:info@terem-pro.ru" TargetMode="External"/><Relationship Id="rId471" Type="http://schemas.openxmlformats.org/officeDocument/2006/relationships/hyperlink" Target="mailto:info@pkf.ru" TargetMode="External"/><Relationship Id="rId667" Type="http://schemas.openxmlformats.org/officeDocument/2006/relationships/hyperlink" Target="mailto:zio@eatom.ru" TargetMode="External"/><Relationship Id="rId874" Type="http://schemas.openxmlformats.org/officeDocument/2006/relationships/hyperlink" Target="mailto:vpk@npomash.ru" TargetMode="External"/><Relationship Id="rId17" Type="http://schemas.openxmlformats.org/officeDocument/2006/relationships/hyperlink" Target="mailto:shipenko@bwf.ru" TargetMode="External"/><Relationship Id="rId59" Type="http://schemas.openxmlformats.org/officeDocument/2006/relationships/hyperlink" Target="mailto:m.ivanova@mkmi.ru" TargetMode="External"/><Relationship Id="rId124" Type="http://schemas.openxmlformats.org/officeDocument/2006/relationships/hyperlink" Target="mailto:gpzz@mail.ru" TargetMode="External"/><Relationship Id="rId527" Type="http://schemas.openxmlformats.org/officeDocument/2006/relationships/hyperlink" Target="mailto:zio@eatom.ru" TargetMode="External"/><Relationship Id="rId569" Type="http://schemas.openxmlformats.org/officeDocument/2006/relationships/hyperlink" Target="mailto:zio@eatom.ru" TargetMode="External"/><Relationship Id="rId734" Type="http://schemas.openxmlformats.org/officeDocument/2006/relationships/hyperlink" Target="mailto:dsk@gradindustry.ru" TargetMode="External"/><Relationship Id="rId776" Type="http://schemas.openxmlformats.org/officeDocument/2006/relationships/hyperlink" Target="mailto:info@vnipivg.ru" TargetMode="External"/><Relationship Id="rId941" Type="http://schemas.openxmlformats.org/officeDocument/2006/relationships/hyperlink" Target="mailto:vpk@npomash.ru" TargetMode="External"/><Relationship Id="rId983" Type="http://schemas.openxmlformats.org/officeDocument/2006/relationships/hyperlink" Target="mailto:info@moliren.ru" TargetMode="External"/><Relationship Id="rId70" Type="http://schemas.openxmlformats.org/officeDocument/2006/relationships/hyperlink" Target="mailto:info@sweets.ru" TargetMode="External"/><Relationship Id="rId166" Type="http://schemas.openxmlformats.org/officeDocument/2006/relationships/hyperlink" Target="mailto:info@fabrika-e.ru" TargetMode="External"/><Relationship Id="rId331" Type="http://schemas.openxmlformats.org/officeDocument/2006/relationships/hyperlink" Target="mailto:parfum_style@mail.ru" TargetMode="External"/><Relationship Id="rId373" Type="http://schemas.openxmlformats.org/officeDocument/2006/relationships/hyperlink" Target="mailto:info@canpack.ru" TargetMode="External"/><Relationship Id="rId429" Type="http://schemas.openxmlformats.org/officeDocument/2006/relationships/hyperlink" Target="mailto:Natalia_Zaprudnova@cargill.com" TargetMode="External"/><Relationship Id="rId580" Type="http://schemas.openxmlformats.org/officeDocument/2006/relationships/hyperlink" Target="mailto:zio@eatom.ru" TargetMode="External"/><Relationship Id="rId636" Type="http://schemas.openxmlformats.org/officeDocument/2006/relationships/hyperlink" Target="mailto:zio@eatom.ru" TargetMode="External"/><Relationship Id="rId801" Type="http://schemas.openxmlformats.org/officeDocument/2006/relationships/hyperlink" Target="mailto:debut12@yandex.ru" TargetMode="External"/><Relationship Id="rId1017" Type="http://schemas.openxmlformats.org/officeDocument/2006/relationships/hyperlink" Target="mailto:info@protein.ru" TargetMode="External"/><Relationship Id="rId1059" Type="http://schemas.openxmlformats.org/officeDocument/2006/relationships/hyperlink" Target="mailto:info@protein.ru" TargetMode="External"/><Relationship Id="rId1" Type="http://schemas.openxmlformats.org/officeDocument/2006/relationships/hyperlink" Target="http://www.cryogenmash.ru/" TargetMode="External"/><Relationship Id="rId233" Type="http://schemas.openxmlformats.org/officeDocument/2006/relationships/hyperlink" Target="mailto:mz@183mz.gvsu.ru" TargetMode="External"/><Relationship Id="rId440" Type="http://schemas.openxmlformats.org/officeDocument/2006/relationships/hyperlink" Target="mailto:Natalia_Zaprudnova@cargill.com" TargetMode="External"/><Relationship Id="rId678" Type="http://schemas.openxmlformats.org/officeDocument/2006/relationships/hyperlink" Target="mailto:zio@eatom.ru" TargetMode="External"/><Relationship Id="rId843" Type="http://schemas.openxmlformats.org/officeDocument/2006/relationships/hyperlink" Target="mailto:vpk@npomash.ru" TargetMode="External"/><Relationship Id="rId885" Type="http://schemas.openxmlformats.org/officeDocument/2006/relationships/hyperlink" Target="mailto:vpk@npomash.ru" TargetMode="External"/><Relationship Id="rId1070" Type="http://schemas.openxmlformats.org/officeDocument/2006/relationships/hyperlink" Target="mailto:info@protein.ru" TargetMode="External"/><Relationship Id="rId28" Type="http://schemas.openxmlformats.org/officeDocument/2006/relationships/hyperlink" Target="mailto:info@solarex-style.ru" TargetMode="External"/><Relationship Id="rId275" Type="http://schemas.openxmlformats.org/officeDocument/2006/relationships/hyperlink" Target="mailto:info@terem-pro.ru" TargetMode="External"/><Relationship Id="rId300" Type="http://schemas.openxmlformats.org/officeDocument/2006/relationships/hyperlink" Target="mailto:info@terem-pro.ru" TargetMode="External"/><Relationship Id="rId482" Type="http://schemas.openxmlformats.org/officeDocument/2006/relationships/hyperlink" Target="mailto:zio@eatom.ru" TargetMode="External"/><Relationship Id="rId538" Type="http://schemas.openxmlformats.org/officeDocument/2006/relationships/hyperlink" Target="mailto:zio@eatom.ru" TargetMode="External"/><Relationship Id="rId703" Type="http://schemas.openxmlformats.org/officeDocument/2006/relationships/hyperlink" Target="mailto:info@ozgm.ru" TargetMode="External"/><Relationship Id="rId745" Type="http://schemas.openxmlformats.org/officeDocument/2006/relationships/hyperlink" Target="mailto:info@narekoprod.ru" TargetMode="External"/><Relationship Id="rId910" Type="http://schemas.openxmlformats.org/officeDocument/2006/relationships/hyperlink" Target="mailto:vpk@npomash.ru" TargetMode="External"/><Relationship Id="rId952" Type="http://schemas.openxmlformats.org/officeDocument/2006/relationships/hyperlink" Target="mailto:vpk@npomash.ru" TargetMode="External"/><Relationship Id="rId81" Type="http://schemas.openxmlformats.org/officeDocument/2006/relationships/hyperlink" Target="mailto:zavod@ozpk.ru" TargetMode="External"/><Relationship Id="rId135" Type="http://schemas.openxmlformats.org/officeDocument/2006/relationships/hyperlink" Target="mailto:fax@vgtkraska.ru" TargetMode="External"/><Relationship Id="rId177" Type="http://schemas.openxmlformats.org/officeDocument/2006/relationships/hyperlink" Target="mailto:info@kotofey.ru" TargetMode="External"/><Relationship Id="rId342" Type="http://schemas.openxmlformats.org/officeDocument/2006/relationships/hyperlink" Target="mailto:Elektrogorsk@kronospan.ru" TargetMode="External"/><Relationship Id="rId384" Type="http://schemas.openxmlformats.org/officeDocument/2006/relationships/hyperlink" Target="mailto:zzmk@bk.ru" TargetMode="External"/><Relationship Id="rId591" Type="http://schemas.openxmlformats.org/officeDocument/2006/relationships/hyperlink" Target="mailto:zio@eatom.ru" TargetMode="External"/><Relationship Id="rId605" Type="http://schemas.openxmlformats.org/officeDocument/2006/relationships/hyperlink" Target="mailto:zio@eatom.ru" TargetMode="External"/><Relationship Id="rId787" Type="http://schemas.openxmlformats.org/officeDocument/2006/relationships/hyperlink" Target="mailto:burkin@prodinko.ru" TargetMode="External"/><Relationship Id="rId812" Type="http://schemas.openxmlformats.org/officeDocument/2006/relationships/hyperlink" Target="mailto:ehmz@ehmz.ru" TargetMode="External"/><Relationship Id="rId994" Type="http://schemas.openxmlformats.org/officeDocument/2006/relationships/hyperlink" Target="mailto:tli@vdktel.ru" TargetMode="External"/><Relationship Id="rId1028" Type="http://schemas.openxmlformats.org/officeDocument/2006/relationships/hyperlink" Target="mailto:info@protein.ru" TargetMode="External"/><Relationship Id="rId202" Type="http://schemas.openxmlformats.org/officeDocument/2006/relationships/hyperlink" Target="mailto:info@egaac.ru" TargetMode="External"/><Relationship Id="rId244" Type="http://schemas.openxmlformats.org/officeDocument/2006/relationships/hyperlink" Target="mailto:info@terem-pro.ru" TargetMode="External"/><Relationship Id="rId647" Type="http://schemas.openxmlformats.org/officeDocument/2006/relationships/hyperlink" Target="mailto:zio@eatom.ru" TargetMode="External"/><Relationship Id="rId689" Type="http://schemas.openxmlformats.org/officeDocument/2006/relationships/hyperlink" Target="mailto:zio@eatom.ru" TargetMode="External"/><Relationship Id="rId854" Type="http://schemas.openxmlformats.org/officeDocument/2006/relationships/hyperlink" Target="mailto:vpk@npomash.ru" TargetMode="External"/><Relationship Id="rId896" Type="http://schemas.openxmlformats.org/officeDocument/2006/relationships/hyperlink" Target="mailto:vpk@npomash.ru" TargetMode="External"/><Relationship Id="rId1081" Type="http://schemas.openxmlformats.org/officeDocument/2006/relationships/hyperlink" Target="mailto:zaytseva@bohemia.ru" TargetMode="External"/><Relationship Id="rId39" Type="http://schemas.openxmlformats.org/officeDocument/2006/relationships/hyperlink" Target="mailto:info@dzgu.ru" TargetMode="External"/><Relationship Id="rId286" Type="http://schemas.openxmlformats.org/officeDocument/2006/relationships/hyperlink" Target="mailto:info@terem-pro.ru" TargetMode="External"/><Relationship Id="rId451" Type="http://schemas.openxmlformats.org/officeDocument/2006/relationships/hyperlink" Target="mailto:1pk@1pk.ru" TargetMode="External"/><Relationship Id="rId493" Type="http://schemas.openxmlformats.org/officeDocument/2006/relationships/hyperlink" Target="mailto:zio@eatom.ru" TargetMode="External"/><Relationship Id="rId507" Type="http://schemas.openxmlformats.org/officeDocument/2006/relationships/hyperlink" Target="mailto:zio@eatom.ru" TargetMode="External"/><Relationship Id="rId549" Type="http://schemas.openxmlformats.org/officeDocument/2006/relationships/hyperlink" Target="mailto:zio@eatom.ru" TargetMode="External"/><Relationship Id="rId714" Type="http://schemas.openxmlformats.org/officeDocument/2006/relationships/hyperlink" Target="mailto:dsk@gradindustry.ru" TargetMode="External"/><Relationship Id="rId756" Type="http://schemas.openxmlformats.org/officeDocument/2006/relationships/hyperlink" Target="mailto:info@keralit.com" TargetMode="External"/><Relationship Id="rId921" Type="http://schemas.openxmlformats.org/officeDocument/2006/relationships/hyperlink" Target="mailto:vpk@npomash.ru" TargetMode="External"/><Relationship Id="rId50" Type="http://schemas.openxmlformats.org/officeDocument/2006/relationships/hyperlink" Target="mailto:m.ivanova@mkmi.ru" TargetMode="External"/><Relationship Id="rId104" Type="http://schemas.openxmlformats.org/officeDocument/2006/relationships/hyperlink" Target="mailto:zavod@ozpk.ru" TargetMode="External"/><Relationship Id="rId146" Type="http://schemas.openxmlformats.org/officeDocument/2006/relationships/hyperlink" Target="mailto:sales@jeelex.ru" TargetMode="External"/><Relationship Id="rId188" Type="http://schemas.openxmlformats.org/officeDocument/2006/relationships/hyperlink" Target="mailto:ooo.bella@tzmo.com.pl" TargetMode="External"/><Relationship Id="rId311" Type="http://schemas.openxmlformats.org/officeDocument/2006/relationships/hyperlink" Target="mailto:belkz@mail.ru" TargetMode="External"/><Relationship Id="rId353" Type="http://schemas.openxmlformats.org/officeDocument/2006/relationships/hyperlink" Target="mailto:dubravamebel@yandex.ru" TargetMode="External"/><Relationship Id="rId395" Type="http://schemas.openxmlformats.org/officeDocument/2006/relationships/hyperlink" Target="mailto:istrahleb1@mail.ru" TargetMode="External"/><Relationship Id="rId409" Type="http://schemas.openxmlformats.org/officeDocument/2006/relationships/hyperlink" Target="mailto:istrahleb1@mail.ru" TargetMode="External"/><Relationship Id="rId560" Type="http://schemas.openxmlformats.org/officeDocument/2006/relationships/hyperlink" Target="mailto:zio@eatom.ru" TargetMode="External"/><Relationship Id="rId798" Type="http://schemas.openxmlformats.org/officeDocument/2006/relationships/hyperlink" Target="mailto:vmarkov@alpintech.ru" TargetMode="External"/><Relationship Id="rId963" Type="http://schemas.openxmlformats.org/officeDocument/2006/relationships/hyperlink" Target="mailto:vpk@npomash.ru" TargetMode="External"/><Relationship Id="rId1039" Type="http://schemas.openxmlformats.org/officeDocument/2006/relationships/hyperlink" Target="mailto:info@protein.ru" TargetMode="External"/><Relationship Id="rId92" Type="http://schemas.openxmlformats.org/officeDocument/2006/relationships/hyperlink" Target="mailto:zavod@ozpk.ru" TargetMode="External"/><Relationship Id="rId213" Type="http://schemas.openxmlformats.org/officeDocument/2006/relationships/hyperlink" Target="mailto:svetlanablmz@gmail.com" TargetMode="External"/><Relationship Id="rId420" Type="http://schemas.openxmlformats.org/officeDocument/2006/relationships/hyperlink" Target="mailto:Natalia_Zaprudnova@cargill.com" TargetMode="External"/><Relationship Id="rId616" Type="http://schemas.openxmlformats.org/officeDocument/2006/relationships/hyperlink" Target="mailto:zio@eatom.ru" TargetMode="External"/><Relationship Id="rId658" Type="http://schemas.openxmlformats.org/officeDocument/2006/relationships/hyperlink" Target="mailto:zio@eatom.ru" TargetMode="External"/><Relationship Id="rId823" Type="http://schemas.openxmlformats.org/officeDocument/2006/relationships/hyperlink" Target="mailto:ehmz@ehmz.ru" TargetMode="External"/><Relationship Id="rId865" Type="http://schemas.openxmlformats.org/officeDocument/2006/relationships/hyperlink" Target="mailto:vpk@npomash.ru" TargetMode="External"/><Relationship Id="rId1050" Type="http://schemas.openxmlformats.org/officeDocument/2006/relationships/hyperlink" Target="mailto:info@protein.ru" TargetMode="External"/><Relationship Id="rId255" Type="http://schemas.openxmlformats.org/officeDocument/2006/relationships/hyperlink" Target="mailto:info@terem-pro.ru" TargetMode="External"/><Relationship Id="rId297" Type="http://schemas.openxmlformats.org/officeDocument/2006/relationships/hyperlink" Target="mailto:info@terem-pro.ru" TargetMode="External"/><Relationship Id="rId462" Type="http://schemas.openxmlformats.org/officeDocument/2006/relationships/hyperlink" Target="mailto:mail@dedal-provod.ru" TargetMode="External"/><Relationship Id="rId518" Type="http://schemas.openxmlformats.org/officeDocument/2006/relationships/hyperlink" Target="mailto:zio@eatom.ru" TargetMode="External"/><Relationship Id="rId725" Type="http://schemas.openxmlformats.org/officeDocument/2006/relationships/hyperlink" Target="mailto:dsk@gradindustry.ru" TargetMode="External"/><Relationship Id="rId932" Type="http://schemas.openxmlformats.org/officeDocument/2006/relationships/hyperlink" Target="mailto:vpk@npomash.ru" TargetMode="External"/><Relationship Id="rId1092" Type="http://schemas.openxmlformats.org/officeDocument/2006/relationships/hyperlink" Target="mailto:info@tonar.net" TargetMode="External"/><Relationship Id="rId1106" Type="http://schemas.openxmlformats.org/officeDocument/2006/relationships/hyperlink" Target="mailto:info.lako@akzonobel.com" TargetMode="External"/><Relationship Id="rId115" Type="http://schemas.openxmlformats.org/officeDocument/2006/relationships/hyperlink" Target="mailto:gpzz@mail.ru" TargetMode="External"/><Relationship Id="rId157" Type="http://schemas.openxmlformats.org/officeDocument/2006/relationships/hyperlink" Target="mailto:topaz.info@roust.com" TargetMode="External"/><Relationship Id="rId322" Type="http://schemas.openxmlformats.org/officeDocument/2006/relationships/hyperlink" Target="mailto:airsilk_Dbruskov@korolev-net.ru" TargetMode="External"/><Relationship Id="rId364" Type="http://schemas.openxmlformats.org/officeDocument/2006/relationships/hyperlink" Target="mailto:volokolamsk@rotak.ru" TargetMode="External"/><Relationship Id="rId767" Type="http://schemas.openxmlformats.org/officeDocument/2006/relationships/hyperlink" Target="mailto:info@nxk.ru" TargetMode="External"/><Relationship Id="rId974" Type="http://schemas.openxmlformats.org/officeDocument/2006/relationships/hyperlink" Target="mailto:vpk@npomash.ru" TargetMode="External"/><Relationship Id="rId1008" Type="http://schemas.openxmlformats.org/officeDocument/2006/relationships/hyperlink" Target="http://www.list-org.com/list.php?okved=25.13.2" TargetMode="External"/><Relationship Id="rId61" Type="http://schemas.openxmlformats.org/officeDocument/2006/relationships/hyperlink" Target="mailto:bra@adl.ru" TargetMode="External"/><Relationship Id="rId199" Type="http://schemas.openxmlformats.org/officeDocument/2006/relationships/hyperlink" Target="mailto:info@egaac.ru" TargetMode="External"/><Relationship Id="rId571" Type="http://schemas.openxmlformats.org/officeDocument/2006/relationships/hyperlink" Target="mailto:zio@eatom.ru" TargetMode="External"/><Relationship Id="rId627" Type="http://schemas.openxmlformats.org/officeDocument/2006/relationships/hyperlink" Target="mailto:zio@eatom.ru" TargetMode="External"/><Relationship Id="rId669" Type="http://schemas.openxmlformats.org/officeDocument/2006/relationships/hyperlink" Target="mailto:zio@eatom.ru" TargetMode="External"/><Relationship Id="rId834" Type="http://schemas.openxmlformats.org/officeDocument/2006/relationships/hyperlink" Target="mailto:soyuz@fcdt.ru" TargetMode="External"/><Relationship Id="rId876" Type="http://schemas.openxmlformats.org/officeDocument/2006/relationships/hyperlink" Target="mailto:vpk@npomash.ru" TargetMode="External"/><Relationship Id="rId19" Type="http://schemas.openxmlformats.org/officeDocument/2006/relationships/hyperlink" Target="mailto:shipenko@bwf.ru" TargetMode="External"/><Relationship Id="rId224" Type="http://schemas.openxmlformats.org/officeDocument/2006/relationships/hyperlink" Target="mailto:shipenko@bwf.ru" TargetMode="External"/><Relationship Id="rId266" Type="http://schemas.openxmlformats.org/officeDocument/2006/relationships/hyperlink" Target="mailto:info@terem-pro.ru" TargetMode="External"/><Relationship Id="rId431" Type="http://schemas.openxmlformats.org/officeDocument/2006/relationships/hyperlink" Target="mailto:Natalia_Zaprudnova@cargill.com" TargetMode="External"/><Relationship Id="rId473" Type="http://schemas.openxmlformats.org/officeDocument/2006/relationships/hyperlink" Target="mailto:info@pkf.ru" TargetMode="External"/><Relationship Id="rId529" Type="http://schemas.openxmlformats.org/officeDocument/2006/relationships/hyperlink" Target="mailto:zio@eatom.ru" TargetMode="External"/><Relationship Id="rId680" Type="http://schemas.openxmlformats.org/officeDocument/2006/relationships/hyperlink" Target="mailto:zio@eatom.ru" TargetMode="External"/><Relationship Id="rId736" Type="http://schemas.openxmlformats.org/officeDocument/2006/relationships/hyperlink" Target="mailto:dsk@gradindustry.ru" TargetMode="External"/><Relationship Id="rId901" Type="http://schemas.openxmlformats.org/officeDocument/2006/relationships/hyperlink" Target="mailto:vpk@npomash.ru" TargetMode="External"/><Relationship Id="rId1061" Type="http://schemas.openxmlformats.org/officeDocument/2006/relationships/hyperlink" Target="mailto:info@protein.ru" TargetMode="External"/><Relationship Id="rId30" Type="http://schemas.openxmlformats.org/officeDocument/2006/relationships/hyperlink" Target="mailto:home@hameleon.ru" TargetMode="External"/><Relationship Id="rId126" Type="http://schemas.openxmlformats.org/officeDocument/2006/relationships/hyperlink" Target="mailto:fax@vgtkraska.ru" TargetMode="External"/><Relationship Id="rId168" Type="http://schemas.openxmlformats.org/officeDocument/2006/relationships/hyperlink" Target="mailto:info@fabrika-e.ru" TargetMode="External"/><Relationship Id="rId333" Type="http://schemas.openxmlformats.org/officeDocument/2006/relationships/hyperlink" Target="mailto:ferane-elg@mail.ru" TargetMode="External"/><Relationship Id="rId540" Type="http://schemas.openxmlformats.org/officeDocument/2006/relationships/hyperlink" Target="mailto:zio@eatom.ru" TargetMode="External"/><Relationship Id="rId778" Type="http://schemas.openxmlformats.org/officeDocument/2006/relationships/hyperlink" Target="mailto:zaytseva@bohemia.ru" TargetMode="External"/><Relationship Id="rId943" Type="http://schemas.openxmlformats.org/officeDocument/2006/relationships/hyperlink" Target="mailto:vpk@npomash.ru" TargetMode="External"/><Relationship Id="rId985" Type="http://schemas.openxmlformats.org/officeDocument/2006/relationships/hyperlink" Target="mailto:info@moliren.ru" TargetMode="External"/><Relationship Id="rId1019" Type="http://schemas.openxmlformats.org/officeDocument/2006/relationships/hyperlink" Target="mailto:info@protein.ru" TargetMode="External"/><Relationship Id="rId72" Type="http://schemas.openxmlformats.org/officeDocument/2006/relationships/hyperlink" Target="mailto:info@sweets.ru" TargetMode="External"/><Relationship Id="rId375" Type="http://schemas.openxmlformats.org/officeDocument/2006/relationships/hyperlink" Target="mailto:info@canpack.ru" TargetMode="External"/><Relationship Id="rId582" Type="http://schemas.openxmlformats.org/officeDocument/2006/relationships/hyperlink" Target="mailto:zio@eatom.ru" TargetMode="External"/><Relationship Id="rId638" Type="http://schemas.openxmlformats.org/officeDocument/2006/relationships/hyperlink" Target="mailto:zio@eatom.ru" TargetMode="External"/><Relationship Id="rId803" Type="http://schemas.openxmlformats.org/officeDocument/2006/relationships/hyperlink" Target="mailto:ehmz@ehmz.ru" TargetMode="External"/><Relationship Id="rId845" Type="http://schemas.openxmlformats.org/officeDocument/2006/relationships/hyperlink" Target="mailto:vpk@npomash.ru" TargetMode="External"/><Relationship Id="rId1030" Type="http://schemas.openxmlformats.org/officeDocument/2006/relationships/hyperlink" Target="mailto:info@protein.ru" TargetMode="External"/><Relationship Id="rId3" Type="http://schemas.openxmlformats.org/officeDocument/2006/relationships/hyperlink" Target="mailto:svetlanablmz@gmail.com" TargetMode="External"/><Relationship Id="rId235" Type="http://schemas.openxmlformats.org/officeDocument/2006/relationships/hyperlink" Target="mailto:mz@183mz.gvsu.ru" TargetMode="External"/><Relationship Id="rId277" Type="http://schemas.openxmlformats.org/officeDocument/2006/relationships/hyperlink" Target="mailto:info@terem-pro.ru" TargetMode="External"/><Relationship Id="rId400" Type="http://schemas.openxmlformats.org/officeDocument/2006/relationships/hyperlink" Target="mailto:istrahleb1@mail.ru" TargetMode="External"/><Relationship Id="rId442" Type="http://schemas.openxmlformats.org/officeDocument/2006/relationships/hyperlink" Target="mailto:bra@adl.ru" TargetMode="External"/><Relationship Id="rId484" Type="http://schemas.openxmlformats.org/officeDocument/2006/relationships/hyperlink" Target="mailto:zio@eatom.ru" TargetMode="External"/><Relationship Id="rId705" Type="http://schemas.openxmlformats.org/officeDocument/2006/relationships/hyperlink" Target="mailto:dsk@gradindustry.ru" TargetMode="External"/><Relationship Id="rId887" Type="http://schemas.openxmlformats.org/officeDocument/2006/relationships/hyperlink" Target="mailto:vpk@npomash.ru" TargetMode="External"/><Relationship Id="rId1072" Type="http://schemas.openxmlformats.org/officeDocument/2006/relationships/hyperlink" Target="mailto:info@protein.ru" TargetMode="External"/><Relationship Id="rId137" Type="http://schemas.openxmlformats.org/officeDocument/2006/relationships/hyperlink" Target="mailto:fax@vgtkraska.ru" TargetMode="External"/><Relationship Id="rId302" Type="http://schemas.openxmlformats.org/officeDocument/2006/relationships/hyperlink" Target="mailto:info@terem-pro.ru" TargetMode="External"/><Relationship Id="rId344" Type="http://schemas.openxmlformats.org/officeDocument/2006/relationships/hyperlink" Target="mailto:Elektrogorsk@kronospan.ru" TargetMode="External"/><Relationship Id="rId691" Type="http://schemas.openxmlformats.org/officeDocument/2006/relationships/hyperlink" Target="mailto:info@podolskmuka.ru" TargetMode="External"/><Relationship Id="rId747" Type="http://schemas.openxmlformats.org/officeDocument/2006/relationships/hyperlink" Target="mailto:info@keralit.com" TargetMode="External"/><Relationship Id="rId789" Type="http://schemas.openxmlformats.org/officeDocument/2006/relationships/hyperlink" Target="mailto:burkin@prodinko.ru" TargetMode="External"/><Relationship Id="rId912" Type="http://schemas.openxmlformats.org/officeDocument/2006/relationships/hyperlink" Target="mailto:vpk@npomash.ru" TargetMode="External"/><Relationship Id="rId954" Type="http://schemas.openxmlformats.org/officeDocument/2006/relationships/hyperlink" Target="mailto:vpk@npomash.ru" TargetMode="External"/><Relationship Id="rId996" Type="http://schemas.openxmlformats.org/officeDocument/2006/relationships/hyperlink" Target="mailto:tli@vdktel.ru" TargetMode="External"/><Relationship Id="rId41" Type="http://schemas.openxmlformats.org/officeDocument/2006/relationships/hyperlink" Target="mailto:info@dzgu.ru" TargetMode="External"/><Relationship Id="rId83" Type="http://schemas.openxmlformats.org/officeDocument/2006/relationships/hyperlink" Target="mailto:zavod@ozpk.ru" TargetMode="External"/><Relationship Id="rId179" Type="http://schemas.openxmlformats.org/officeDocument/2006/relationships/hyperlink" Target="mailto:info@kotofey.ru" TargetMode="External"/><Relationship Id="rId386" Type="http://schemas.openxmlformats.org/officeDocument/2006/relationships/hyperlink" Target="mailto:Zaraysk@metkom.ru" TargetMode="External"/><Relationship Id="rId551" Type="http://schemas.openxmlformats.org/officeDocument/2006/relationships/hyperlink" Target="mailto:zio@eatom.ru" TargetMode="External"/><Relationship Id="rId593" Type="http://schemas.openxmlformats.org/officeDocument/2006/relationships/hyperlink" Target="mailto:zio@eatom.ru" TargetMode="External"/><Relationship Id="rId607" Type="http://schemas.openxmlformats.org/officeDocument/2006/relationships/hyperlink" Target="mailto:zio@eatom.ru" TargetMode="External"/><Relationship Id="rId649" Type="http://schemas.openxmlformats.org/officeDocument/2006/relationships/hyperlink" Target="mailto:zio@eatom.ru" TargetMode="External"/><Relationship Id="rId814" Type="http://schemas.openxmlformats.org/officeDocument/2006/relationships/hyperlink" Target="mailto:ehmz@ehmz.ru" TargetMode="External"/><Relationship Id="rId856" Type="http://schemas.openxmlformats.org/officeDocument/2006/relationships/hyperlink" Target="mailto:vpk@npomash.ru" TargetMode="External"/><Relationship Id="rId190" Type="http://schemas.openxmlformats.org/officeDocument/2006/relationships/hyperlink" Target="mailto:ooo.bella@tzmo.com.pl" TargetMode="External"/><Relationship Id="rId204" Type="http://schemas.openxmlformats.org/officeDocument/2006/relationships/hyperlink" Target="mailto:info@egaac.ru" TargetMode="External"/><Relationship Id="rId246" Type="http://schemas.openxmlformats.org/officeDocument/2006/relationships/hyperlink" Target="mailto:info@terem-pro.ru" TargetMode="External"/><Relationship Id="rId288" Type="http://schemas.openxmlformats.org/officeDocument/2006/relationships/hyperlink" Target="mailto:info@terem-pro.ru" TargetMode="External"/><Relationship Id="rId411" Type="http://schemas.openxmlformats.org/officeDocument/2006/relationships/hyperlink" Target="mailto:istrahleb1@mail.ru" TargetMode="External"/><Relationship Id="rId453" Type="http://schemas.openxmlformats.org/officeDocument/2006/relationships/hyperlink" Target="mailto:ptovidnoe@mail.ru" TargetMode="External"/><Relationship Id="rId509" Type="http://schemas.openxmlformats.org/officeDocument/2006/relationships/hyperlink" Target="mailto:zio@eatom.ru" TargetMode="External"/><Relationship Id="rId660" Type="http://schemas.openxmlformats.org/officeDocument/2006/relationships/hyperlink" Target="mailto:zio@eatom.ru" TargetMode="External"/><Relationship Id="rId898" Type="http://schemas.openxmlformats.org/officeDocument/2006/relationships/hyperlink" Target="mailto:vpk@npomash.ru" TargetMode="External"/><Relationship Id="rId1041" Type="http://schemas.openxmlformats.org/officeDocument/2006/relationships/hyperlink" Target="mailto:info@protein.ru" TargetMode="External"/><Relationship Id="rId1083" Type="http://schemas.openxmlformats.org/officeDocument/2006/relationships/hyperlink" Target="mailto:minotskaya@mail.ru" TargetMode="External"/><Relationship Id="rId106" Type="http://schemas.openxmlformats.org/officeDocument/2006/relationships/hyperlink" Target="mailto:almida2002@mail.ru" TargetMode="External"/><Relationship Id="rId313" Type="http://schemas.openxmlformats.org/officeDocument/2006/relationships/hyperlink" Target="mailto:belkz@mail.ru" TargetMode="External"/><Relationship Id="rId495" Type="http://schemas.openxmlformats.org/officeDocument/2006/relationships/hyperlink" Target="mailto:zio@eatom.ru" TargetMode="External"/><Relationship Id="rId716" Type="http://schemas.openxmlformats.org/officeDocument/2006/relationships/hyperlink" Target="mailto:dsk@gradindustry.ru" TargetMode="External"/><Relationship Id="rId758" Type="http://schemas.openxmlformats.org/officeDocument/2006/relationships/hyperlink" Target="mailto:info@nfmz.ru" TargetMode="External"/><Relationship Id="rId923" Type="http://schemas.openxmlformats.org/officeDocument/2006/relationships/hyperlink" Target="mailto:vpk@npomash.ru" TargetMode="External"/><Relationship Id="rId965" Type="http://schemas.openxmlformats.org/officeDocument/2006/relationships/hyperlink" Target="mailto:vpk@npomash.ru" TargetMode="External"/><Relationship Id="rId10" Type="http://schemas.openxmlformats.org/officeDocument/2006/relationships/hyperlink" Target="mailto:svetlanablmz@gmail.com" TargetMode="External"/><Relationship Id="rId52" Type="http://schemas.openxmlformats.org/officeDocument/2006/relationships/hyperlink" Target="mailto:m.ivanova@mkmi.ru" TargetMode="External"/><Relationship Id="rId94" Type="http://schemas.openxmlformats.org/officeDocument/2006/relationships/hyperlink" Target="mailto:zavod@ozpk.ru" TargetMode="External"/><Relationship Id="rId148" Type="http://schemas.openxmlformats.org/officeDocument/2006/relationships/hyperlink" Target="mailto:info@solarex-style.ru" TargetMode="External"/><Relationship Id="rId355" Type="http://schemas.openxmlformats.org/officeDocument/2006/relationships/hyperlink" Target="mailto:Plarionov@lear.com" TargetMode="External"/><Relationship Id="rId397" Type="http://schemas.openxmlformats.org/officeDocument/2006/relationships/hyperlink" Target="mailto:istrahleb1@mail.ru" TargetMode="External"/><Relationship Id="rId520" Type="http://schemas.openxmlformats.org/officeDocument/2006/relationships/hyperlink" Target="mailto:zio@eatom.ru" TargetMode="External"/><Relationship Id="rId562" Type="http://schemas.openxmlformats.org/officeDocument/2006/relationships/hyperlink" Target="mailto:zio@eatom.ru" TargetMode="External"/><Relationship Id="rId618" Type="http://schemas.openxmlformats.org/officeDocument/2006/relationships/hyperlink" Target="mailto:zio@eatom.ru" TargetMode="External"/><Relationship Id="rId825" Type="http://schemas.openxmlformats.org/officeDocument/2006/relationships/hyperlink" Target="mailto:eztm@eztm.ru" TargetMode="External"/><Relationship Id="rId215" Type="http://schemas.openxmlformats.org/officeDocument/2006/relationships/hyperlink" Target="mailto:svetlanablmz@gmail.com" TargetMode="External"/><Relationship Id="rId257" Type="http://schemas.openxmlformats.org/officeDocument/2006/relationships/hyperlink" Target="mailto:info@terem-pro.ru" TargetMode="External"/><Relationship Id="rId422" Type="http://schemas.openxmlformats.org/officeDocument/2006/relationships/hyperlink" Target="mailto:Natalia_Zaprudnova@cargill.com" TargetMode="External"/><Relationship Id="rId464" Type="http://schemas.openxmlformats.org/officeDocument/2006/relationships/hyperlink" Target="mailto:orti-podolsk@mail.ru" TargetMode="External"/><Relationship Id="rId867" Type="http://schemas.openxmlformats.org/officeDocument/2006/relationships/hyperlink" Target="mailto:vpk@npomash.ru" TargetMode="External"/><Relationship Id="rId1010" Type="http://schemas.openxmlformats.org/officeDocument/2006/relationships/hyperlink" Target="http://www.list-org.com/list.php?okved=25.13.2" TargetMode="External"/><Relationship Id="rId1052" Type="http://schemas.openxmlformats.org/officeDocument/2006/relationships/hyperlink" Target="mailto:info@protein.ru" TargetMode="External"/><Relationship Id="rId1094" Type="http://schemas.openxmlformats.org/officeDocument/2006/relationships/hyperlink" Target="mailto:info@tonar.net" TargetMode="External"/><Relationship Id="rId1108" Type="http://schemas.openxmlformats.org/officeDocument/2006/relationships/hyperlink" Target="mailto:info.lako@akzonobel.com" TargetMode="External"/><Relationship Id="rId299" Type="http://schemas.openxmlformats.org/officeDocument/2006/relationships/hyperlink" Target="mailto:info@terem-pro.ru" TargetMode="External"/><Relationship Id="rId727" Type="http://schemas.openxmlformats.org/officeDocument/2006/relationships/hyperlink" Target="mailto:dsk@gradindustry.ru" TargetMode="External"/><Relationship Id="rId934" Type="http://schemas.openxmlformats.org/officeDocument/2006/relationships/hyperlink" Target="mailto:vpk@npomash.ru" TargetMode="External"/><Relationship Id="rId63" Type="http://schemas.openxmlformats.org/officeDocument/2006/relationships/hyperlink" Target="mailto:info@energokab.ru" TargetMode="External"/><Relationship Id="rId159" Type="http://schemas.openxmlformats.org/officeDocument/2006/relationships/hyperlink" Target="mailto:udenkova@mortadel.ru" TargetMode="External"/><Relationship Id="rId366" Type="http://schemas.openxmlformats.org/officeDocument/2006/relationships/hyperlink" Target="mailto:volokhleb@mail.ru" TargetMode="External"/><Relationship Id="rId573" Type="http://schemas.openxmlformats.org/officeDocument/2006/relationships/hyperlink" Target="mailto:zio@eatom.ru" TargetMode="External"/><Relationship Id="rId780" Type="http://schemas.openxmlformats.org/officeDocument/2006/relationships/hyperlink" Target="mailto:dacompany@yandex.ru" TargetMode="External"/><Relationship Id="rId226" Type="http://schemas.openxmlformats.org/officeDocument/2006/relationships/hyperlink" Target="mailto:shipenko@bwf.ru" TargetMode="External"/><Relationship Id="rId433" Type="http://schemas.openxmlformats.org/officeDocument/2006/relationships/hyperlink" Target="mailto:Natalia_Zaprudnova@cargill.com" TargetMode="External"/><Relationship Id="rId878" Type="http://schemas.openxmlformats.org/officeDocument/2006/relationships/hyperlink" Target="mailto:vpk@npomash.ru" TargetMode="External"/><Relationship Id="rId1063" Type="http://schemas.openxmlformats.org/officeDocument/2006/relationships/hyperlink" Target="mailto:info@protein.ru" TargetMode="External"/><Relationship Id="rId640" Type="http://schemas.openxmlformats.org/officeDocument/2006/relationships/hyperlink" Target="mailto:zio@eatom.ru" TargetMode="External"/><Relationship Id="rId738" Type="http://schemas.openxmlformats.org/officeDocument/2006/relationships/hyperlink" Target="mailto:dsk@gradindustry.ru" TargetMode="External"/><Relationship Id="rId945" Type="http://schemas.openxmlformats.org/officeDocument/2006/relationships/hyperlink" Target="mailto:vpk@npomash.ru" TargetMode="External"/><Relationship Id="rId74" Type="http://schemas.openxmlformats.org/officeDocument/2006/relationships/hyperlink" Target="mailto:zavod@ozpk.ru" TargetMode="External"/><Relationship Id="rId377" Type="http://schemas.openxmlformats.org/officeDocument/2006/relationships/hyperlink" Target="mailto:info@canpack.ru" TargetMode="External"/><Relationship Id="rId500" Type="http://schemas.openxmlformats.org/officeDocument/2006/relationships/hyperlink" Target="mailto:zio@eatom.ru" TargetMode="External"/><Relationship Id="rId584" Type="http://schemas.openxmlformats.org/officeDocument/2006/relationships/hyperlink" Target="mailto:zio@eatom.ru" TargetMode="External"/><Relationship Id="rId805" Type="http://schemas.openxmlformats.org/officeDocument/2006/relationships/hyperlink" Target="mailto:ehmz@ehmz.ru" TargetMode="External"/><Relationship Id="rId5" Type="http://schemas.openxmlformats.org/officeDocument/2006/relationships/hyperlink" Target="mailto:svetlanablmz@gmail.com" TargetMode="External"/><Relationship Id="rId237" Type="http://schemas.openxmlformats.org/officeDocument/2006/relationships/hyperlink" Target="mailto:mail@parliamentgroup.ru" TargetMode="External"/><Relationship Id="rId791" Type="http://schemas.openxmlformats.org/officeDocument/2006/relationships/hyperlink" Target="mailto:info@formastroy.ru" TargetMode="External"/><Relationship Id="rId889" Type="http://schemas.openxmlformats.org/officeDocument/2006/relationships/hyperlink" Target="mailto:vpk@npomash.ru" TargetMode="External"/><Relationship Id="rId1074" Type="http://schemas.openxmlformats.org/officeDocument/2006/relationships/hyperlink" Target="mailto:info@protein.ru" TargetMode="External"/><Relationship Id="rId444" Type="http://schemas.openxmlformats.org/officeDocument/2006/relationships/hyperlink" Target="mailto:korol@biocad.ru" TargetMode="External"/><Relationship Id="rId651" Type="http://schemas.openxmlformats.org/officeDocument/2006/relationships/hyperlink" Target="mailto:zio@eatom.ru" TargetMode="External"/><Relationship Id="rId749" Type="http://schemas.openxmlformats.org/officeDocument/2006/relationships/hyperlink" Target="mailto:info@keralit.com" TargetMode="External"/><Relationship Id="rId290" Type="http://schemas.openxmlformats.org/officeDocument/2006/relationships/hyperlink" Target="mailto:info@terem-pro.ru" TargetMode="External"/><Relationship Id="rId304" Type="http://schemas.openxmlformats.org/officeDocument/2006/relationships/hyperlink" Target="mailto:info@terem-pro.ru" TargetMode="External"/><Relationship Id="rId388" Type="http://schemas.openxmlformats.org/officeDocument/2006/relationships/hyperlink" Target="mailto:Zaraysk@metkom.ru" TargetMode="External"/><Relationship Id="rId511" Type="http://schemas.openxmlformats.org/officeDocument/2006/relationships/hyperlink" Target="mailto:zio@eatom.ru" TargetMode="External"/><Relationship Id="rId609" Type="http://schemas.openxmlformats.org/officeDocument/2006/relationships/hyperlink" Target="mailto:zio@eatom.ru" TargetMode="External"/><Relationship Id="rId956" Type="http://schemas.openxmlformats.org/officeDocument/2006/relationships/hyperlink" Target="mailto:vpk@npomash.ru" TargetMode="External"/><Relationship Id="rId85" Type="http://schemas.openxmlformats.org/officeDocument/2006/relationships/hyperlink" Target="mailto:zavod@ozpk.ru" TargetMode="External"/><Relationship Id="rId150" Type="http://schemas.openxmlformats.org/officeDocument/2006/relationships/hyperlink" Target="mailto:pushtex@rumbler.ru" TargetMode="External"/><Relationship Id="rId595" Type="http://schemas.openxmlformats.org/officeDocument/2006/relationships/hyperlink" Target="mailto:zio@eatom.ru" TargetMode="External"/><Relationship Id="rId816" Type="http://schemas.openxmlformats.org/officeDocument/2006/relationships/hyperlink" Target="mailto:ehmz@ehmz.ru" TargetMode="External"/><Relationship Id="rId1001" Type="http://schemas.openxmlformats.org/officeDocument/2006/relationships/hyperlink" Target="mailto:tli@vdktel.ru" TargetMode="External"/><Relationship Id="rId248" Type="http://schemas.openxmlformats.org/officeDocument/2006/relationships/hyperlink" Target="mailto:info@terem-pro.ru" TargetMode="External"/><Relationship Id="rId455" Type="http://schemas.openxmlformats.org/officeDocument/2006/relationships/hyperlink" Target="mailto:?ptovidnoe@mail.ru" TargetMode="External"/><Relationship Id="rId662" Type="http://schemas.openxmlformats.org/officeDocument/2006/relationships/hyperlink" Target="mailto:zio@eatom.ru" TargetMode="External"/><Relationship Id="rId1085" Type="http://schemas.openxmlformats.org/officeDocument/2006/relationships/hyperlink" Target="mailto:Tatiyanafilcheva@starion.co.kr" TargetMode="External"/><Relationship Id="rId12" Type="http://schemas.openxmlformats.org/officeDocument/2006/relationships/hyperlink" Target="mailto:svetlanablmz@gmail.com" TargetMode="External"/><Relationship Id="rId108" Type="http://schemas.openxmlformats.org/officeDocument/2006/relationships/hyperlink" Target="mailto:fax@vgtkraska.ru" TargetMode="External"/><Relationship Id="rId315" Type="http://schemas.openxmlformats.org/officeDocument/2006/relationships/hyperlink" Target="mailto:belkz@mail.ru" TargetMode="External"/><Relationship Id="rId522" Type="http://schemas.openxmlformats.org/officeDocument/2006/relationships/hyperlink" Target="mailto:zio@eatom.ru" TargetMode="External"/><Relationship Id="rId967" Type="http://schemas.openxmlformats.org/officeDocument/2006/relationships/hyperlink" Target="mailto:vpk@npomash.ru" TargetMode="External"/><Relationship Id="rId96" Type="http://schemas.openxmlformats.org/officeDocument/2006/relationships/hyperlink" Target="mailto:zavod@ozpk.ru" TargetMode="External"/><Relationship Id="rId161" Type="http://schemas.openxmlformats.org/officeDocument/2006/relationships/hyperlink" Target="mailto:udenkova@mortadel.ru" TargetMode="External"/><Relationship Id="rId399" Type="http://schemas.openxmlformats.org/officeDocument/2006/relationships/hyperlink" Target="mailto:istrahleb1@mail.ru" TargetMode="External"/><Relationship Id="rId827" Type="http://schemas.openxmlformats.org/officeDocument/2006/relationships/hyperlink" Target="mailto:eztm@eztm.ru" TargetMode="External"/><Relationship Id="rId1012" Type="http://schemas.openxmlformats.org/officeDocument/2006/relationships/hyperlink" Target="mailto:info@protein.ru" TargetMode="External"/><Relationship Id="rId259" Type="http://schemas.openxmlformats.org/officeDocument/2006/relationships/hyperlink" Target="mailto:info@terem-pro.ru" TargetMode="External"/><Relationship Id="rId466" Type="http://schemas.openxmlformats.org/officeDocument/2006/relationships/hyperlink" Target="mailto:info@pkf.ru" TargetMode="External"/><Relationship Id="rId673" Type="http://schemas.openxmlformats.org/officeDocument/2006/relationships/hyperlink" Target="mailto:zio@eatom.ru" TargetMode="External"/><Relationship Id="rId880" Type="http://schemas.openxmlformats.org/officeDocument/2006/relationships/hyperlink" Target="mailto:vpk@npomash.ru" TargetMode="External"/><Relationship Id="rId1096" Type="http://schemas.openxmlformats.org/officeDocument/2006/relationships/hyperlink" Target="mailto:info@yarkarton.ru" TargetMode="External"/><Relationship Id="rId23" Type="http://schemas.openxmlformats.org/officeDocument/2006/relationships/hyperlink" Target="mailto:mz@183mz.gvsu.ru" TargetMode="External"/><Relationship Id="rId119" Type="http://schemas.openxmlformats.org/officeDocument/2006/relationships/hyperlink" Target="mailto:gpzz@mail.ru" TargetMode="External"/><Relationship Id="rId326" Type="http://schemas.openxmlformats.org/officeDocument/2006/relationships/hyperlink" Target="mailto:i.anisimov@dcmedical.ru" TargetMode="External"/><Relationship Id="rId533" Type="http://schemas.openxmlformats.org/officeDocument/2006/relationships/hyperlink" Target="mailto:zio@eatom.ru" TargetMode="External"/><Relationship Id="rId978" Type="http://schemas.openxmlformats.org/officeDocument/2006/relationships/hyperlink" Target="mailto:info@nordway.ru" TargetMode="External"/><Relationship Id="rId740" Type="http://schemas.openxmlformats.org/officeDocument/2006/relationships/hyperlink" Target="mailto:dsk@gradindustry.ru" TargetMode="External"/><Relationship Id="rId838" Type="http://schemas.openxmlformats.org/officeDocument/2006/relationships/hyperlink" Target="mailto:info@rezsp.ru" TargetMode="External"/><Relationship Id="rId1023" Type="http://schemas.openxmlformats.org/officeDocument/2006/relationships/hyperlink" Target="mailto:info@protein.ru" TargetMode="External"/><Relationship Id="rId172" Type="http://schemas.openxmlformats.org/officeDocument/2006/relationships/hyperlink" Target="mailto:info@fabrika-e.ru" TargetMode="External"/><Relationship Id="rId477" Type="http://schemas.openxmlformats.org/officeDocument/2006/relationships/hyperlink" Target="mailto:zio@eatom.ru" TargetMode="External"/><Relationship Id="rId600" Type="http://schemas.openxmlformats.org/officeDocument/2006/relationships/hyperlink" Target="mailto:zio@eatom.ru" TargetMode="External"/><Relationship Id="rId684" Type="http://schemas.openxmlformats.org/officeDocument/2006/relationships/hyperlink" Target="mailto:zio@eatom.ru" TargetMode="External"/><Relationship Id="rId337" Type="http://schemas.openxmlformats.org/officeDocument/2006/relationships/hyperlink" Target="mailto:ferane-elg@mail.ru" TargetMode="External"/><Relationship Id="rId891" Type="http://schemas.openxmlformats.org/officeDocument/2006/relationships/hyperlink" Target="mailto:vpk@npomash.ru" TargetMode="External"/><Relationship Id="rId905" Type="http://schemas.openxmlformats.org/officeDocument/2006/relationships/hyperlink" Target="mailto:vpk@npomash.ru" TargetMode="External"/><Relationship Id="rId989" Type="http://schemas.openxmlformats.org/officeDocument/2006/relationships/hyperlink" Target="mailto:smz@rambler.ru" TargetMode="External"/><Relationship Id="rId34" Type="http://schemas.openxmlformats.org/officeDocument/2006/relationships/hyperlink" Target="mailto:info@dzgu.ru" TargetMode="External"/><Relationship Id="rId544" Type="http://schemas.openxmlformats.org/officeDocument/2006/relationships/hyperlink" Target="mailto:zio@eatom.ru" TargetMode="External"/><Relationship Id="rId751" Type="http://schemas.openxmlformats.org/officeDocument/2006/relationships/hyperlink" Target="mailto:info@keralit.com" TargetMode="External"/><Relationship Id="rId849" Type="http://schemas.openxmlformats.org/officeDocument/2006/relationships/hyperlink" Target="mailto:vpk@npomash.ru" TargetMode="External"/><Relationship Id="rId183" Type="http://schemas.openxmlformats.org/officeDocument/2006/relationships/hyperlink" Target="mailto:info@kotofey.ru" TargetMode="External"/><Relationship Id="rId390" Type="http://schemas.openxmlformats.org/officeDocument/2006/relationships/hyperlink" Target="mailto:Zaraysk@metkom.ru" TargetMode="External"/><Relationship Id="rId404" Type="http://schemas.openxmlformats.org/officeDocument/2006/relationships/hyperlink" Target="mailto:istrahleb1@mail.ru" TargetMode="External"/><Relationship Id="rId611" Type="http://schemas.openxmlformats.org/officeDocument/2006/relationships/hyperlink" Target="mailto:zio@eatom.ru" TargetMode="External"/><Relationship Id="rId1034" Type="http://schemas.openxmlformats.org/officeDocument/2006/relationships/hyperlink" Target="mailto:info@protein.ru" TargetMode="External"/><Relationship Id="rId250" Type="http://schemas.openxmlformats.org/officeDocument/2006/relationships/hyperlink" Target="mailto:info@terem-pro.ru" TargetMode="External"/><Relationship Id="rId488" Type="http://schemas.openxmlformats.org/officeDocument/2006/relationships/hyperlink" Target="mailto:zio@eatom.ru" TargetMode="External"/><Relationship Id="rId695" Type="http://schemas.openxmlformats.org/officeDocument/2006/relationships/hyperlink" Target="mailto:postman@ctd.transneft.ru" TargetMode="External"/><Relationship Id="rId709" Type="http://schemas.openxmlformats.org/officeDocument/2006/relationships/hyperlink" Target="mailto:dsk@gradindustry.ru" TargetMode="External"/><Relationship Id="rId916" Type="http://schemas.openxmlformats.org/officeDocument/2006/relationships/hyperlink" Target="mailto:vpk@npomash.ru" TargetMode="External"/><Relationship Id="rId1101" Type="http://schemas.openxmlformats.org/officeDocument/2006/relationships/hyperlink" Target="mailto:secretary@rosan.ru" TargetMode="External"/><Relationship Id="rId45" Type="http://schemas.openxmlformats.org/officeDocument/2006/relationships/hyperlink" Target="mailto:shtirkova.anastasia@whitehills.ru" TargetMode="External"/><Relationship Id="rId110" Type="http://schemas.openxmlformats.org/officeDocument/2006/relationships/hyperlink" Target="mailto:topaz.info@roust.com" TargetMode="External"/><Relationship Id="rId348" Type="http://schemas.openxmlformats.org/officeDocument/2006/relationships/hyperlink" Target="mailto:ekolab-sekretar@mail.ru" TargetMode="External"/><Relationship Id="rId555" Type="http://schemas.openxmlformats.org/officeDocument/2006/relationships/hyperlink" Target="mailto:zio@eatom.ru" TargetMode="External"/><Relationship Id="rId762" Type="http://schemas.openxmlformats.org/officeDocument/2006/relationships/hyperlink" Target="mailto:nf-orn@mail.ru" TargetMode="External"/><Relationship Id="rId194" Type="http://schemas.openxmlformats.org/officeDocument/2006/relationships/hyperlink" Target="mailto:ooo.bella@tzmo.com.pl" TargetMode="External"/><Relationship Id="rId208" Type="http://schemas.openxmlformats.org/officeDocument/2006/relationships/hyperlink" Target="mailto:info@egaac.ru" TargetMode="External"/><Relationship Id="rId415" Type="http://schemas.openxmlformats.org/officeDocument/2006/relationships/hyperlink" Target="mailto:zakaz@mpzk,ru" TargetMode="External"/><Relationship Id="rId622" Type="http://schemas.openxmlformats.org/officeDocument/2006/relationships/hyperlink" Target="mailto:zio@eatom.ru" TargetMode="External"/><Relationship Id="rId1045" Type="http://schemas.openxmlformats.org/officeDocument/2006/relationships/hyperlink" Target="mailto:info@protein.ru" TargetMode="External"/><Relationship Id="rId261" Type="http://schemas.openxmlformats.org/officeDocument/2006/relationships/hyperlink" Target="mailto:info@terem-pro.ru" TargetMode="External"/><Relationship Id="rId499" Type="http://schemas.openxmlformats.org/officeDocument/2006/relationships/hyperlink" Target="mailto:zio@eatom.ru" TargetMode="External"/><Relationship Id="rId927" Type="http://schemas.openxmlformats.org/officeDocument/2006/relationships/hyperlink" Target="mailto:vpk@npomash.ru" TargetMode="External"/><Relationship Id="rId1112" Type="http://schemas.openxmlformats.org/officeDocument/2006/relationships/hyperlink" Target="mailto:info.lako@akzonobel.com" TargetMode="External"/><Relationship Id="rId56" Type="http://schemas.openxmlformats.org/officeDocument/2006/relationships/hyperlink" Target="mailto:m.ivanova@mkmi.ru" TargetMode="External"/><Relationship Id="rId359" Type="http://schemas.openxmlformats.org/officeDocument/2006/relationships/hyperlink" Target="mailto:Plarionov@lear.com" TargetMode="External"/><Relationship Id="rId566" Type="http://schemas.openxmlformats.org/officeDocument/2006/relationships/hyperlink" Target="mailto:zio@eatom.ru" TargetMode="External"/><Relationship Id="rId773" Type="http://schemas.openxmlformats.org/officeDocument/2006/relationships/hyperlink" Target="mailto:sales@po-bereg.ru" TargetMode="External"/><Relationship Id="rId121" Type="http://schemas.openxmlformats.org/officeDocument/2006/relationships/hyperlink" Target="mailto:gpzz@mail.ru" TargetMode="External"/><Relationship Id="rId219" Type="http://schemas.openxmlformats.org/officeDocument/2006/relationships/hyperlink" Target="mailto:svetlanablmz@gmail.com" TargetMode="External"/><Relationship Id="rId426" Type="http://schemas.openxmlformats.org/officeDocument/2006/relationships/hyperlink" Target="mailto:Natalia_Zaprudnova@cargill.com" TargetMode="External"/><Relationship Id="rId633" Type="http://schemas.openxmlformats.org/officeDocument/2006/relationships/hyperlink" Target="mailto:zio@eatom.ru" TargetMode="External"/><Relationship Id="rId980" Type="http://schemas.openxmlformats.org/officeDocument/2006/relationships/hyperlink" Target="mailto:info@nordway.ru" TargetMode="External"/><Relationship Id="rId1056" Type="http://schemas.openxmlformats.org/officeDocument/2006/relationships/hyperlink" Target="mailto:info@protein.ru" TargetMode="External"/><Relationship Id="rId840" Type="http://schemas.openxmlformats.org/officeDocument/2006/relationships/hyperlink" Target="mailto:vpk@npomash.ru" TargetMode="External"/><Relationship Id="rId938" Type="http://schemas.openxmlformats.org/officeDocument/2006/relationships/hyperlink" Target="mailto:vpk@npomash.ru" TargetMode="External"/><Relationship Id="rId67" Type="http://schemas.openxmlformats.org/officeDocument/2006/relationships/hyperlink" Target="mailto:info@fabrikamebeli.ru" TargetMode="External"/><Relationship Id="rId272" Type="http://schemas.openxmlformats.org/officeDocument/2006/relationships/hyperlink" Target="mailto:info@terem-pro.ru" TargetMode="External"/><Relationship Id="rId577" Type="http://schemas.openxmlformats.org/officeDocument/2006/relationships/hyperlink" Target="mailto:zio@eatom.ru" TargetMode="External"/><Relationship Id="rId700" Type="http://schemas.openxmlformats.org/officeDocument/2006/relationships/hyperlink" Target="mailto:td-lemz@mail.ru" TargetMode="External"/><Relationship Id="rId132" Type="http://schemas.openxmlformats.org/officeDocument/2006/relationships/hyperlink" Target="mailto:fax@vgtkraska.ru" TargetMode="External"/><Relationship Id="rId784" Type="http://schemas.openxmlformats.org/officeDocument/2006/relationships/hyperlink" Target="mailto:office@europlast.ru" TargetMode="External"/><Relationship Id="rId991" Type="http://schemas.openxmlformats.org/officeDocument/2006/relationships/hyperlink" Target="mailto:smz@rambler.ru" TargetMode="External"/><Relationship Id="rId1067" Type="http://schemas.openxmlformats.org/officeDocument/2006/relationships/hyperlink" Target="mailto:info@protein.ru" TargetMode="External"/><Relationship Id="rId437" Type="http://schemas.openxmlformats.org/officeDocument/2006/relationships/hyperlink" Target="mailto:Natalia_Zaprudnova@cargill.com" TargetMode="External"/><Relationship Id="rId644" Type="http://schemas.openxmlformats.org/officeDocument/2006/relationships/hyperlink" Target="mailto:zio@eatom.ru" TargetMode="External"/><Relationship Id="rId851" Type="http://schemas.openxmlformats.org/officeDocument/2006/relationships/hyperlink" Target="mailto:vpk@npomash.ru" TargetMode="External"/><Relationship Id="rId283" Type="http://schemas.openxmlformats.org/officeDocument/2006/relationships/hyperlink" Target="mailto:info@terem-pro.ru" TargetMode="External"/><Relationship Id="rId490" Type="http://schemas.openxmlformats.org/officeDocument/2006/relationships/hyperlink" Target="mailto:zio@eatom.ru" TargetMode="External"/><Relationship Id="rId504" Type="http://schemas.openxmlformats.org/officeDocument/2006/relationships/hyperlink" Target="mailto:zio@eatom.ru" TargetMode="External"/><Relationship Id="rId711" Type="http://schemas.openxmlformats.org/officeDocument/2006/relationships/hyperlink" Target="mailto:dsk@gradindustry.ru" TargetMode="External"/><Relationship Id="rId949" Type="http://schemas.openxmlformats.org/officeDocument/2006/relationships/hyperlink" Target="mailto:vpk@npomash.ru" TargetMode="External"/><Relationship Id="rId78" Type="http://schemas.openxmlformats.org/officeDocument/2006/relationships/hyperlink" Target="mailto:zavod@ozpk.ru" TargetMode="External"/><Relationship Id="rId143" Type="http://schemas.openxmlformats.org/officeDocument/2006/relationships/hyperlink" Target="mailto:fax@vgtkraska.ru" TargetMode="External"/><Relationship Id="rId350" Type="http://schemas.openxmlformats.org/officeDocument/2006/relationships/hyperlink" Target="mailto:1459902@mail.ru" TargetMode="External"/><Relationship Id="rId588" Type="http://schemas.openxmlformats.org/officeDocument/2006/relationships/hyperlink" Target="mailto:zio@eatom.ru" TargetMode="External"/><Relationship Id="rId795" Type="http://schemas.openxmlformats.org/officeDocument/2006/relationships/hyperlink" Target="mailto:m74480@mail.ru" TargetMode="External"/><Relationship Id="rId809" Type="http://schemas.openxmlformats.org/officeDocument/2006/relationships/hyperlink" Target="mailto:ehmz@ehmz.ru" TargetMode="External"/><Relationship Id="rId9" Type="http://schemas.openxmlformats.org/officeDocument/2006/relationships/hyperlink" Target="mailto:svetlanablmz@gmail.com" TargetMode="External"/><Relationship Id="rId210" Type="http://schemas.openxmlformats.org/officeDocument/2006/relationships/hyperlink" Target="http://www.cryogenmash.ru/" TargetMode="External"/><Relationship Id="rId448" Type="http://schemas.openxmlformats.org/officeDocument/2006/relationships/hyperlink" Target="mailto:1pk@1pk.ru" TargetMode="External"/><Relationship Id="rId655" Type="http://schemas.openxmlformats.org/officeDocument/2006/relationships/hyperlink" Target="mailto:zio@eatom.ru" TargetMode="External"/><Relationship Id="rId862" Type="http://schemas.openxmlformats.org/officeDocument/2006/relationships/hyperlink" Target="mailto:vpk@npomash.ru" TargetMode="External"/><Relationship Id="rId1078" Type="http://schemas.openxmlformats.org/officeDocument/2006/relationships/hyperlink" Target="mailto:info@protein.ru" TargetMode="External"/><Relationship Id="rId294" Type="http://schemas.openxmlformats.org/officeDocument/2006/relationships/hyperlink" Target="mailto:info@terem-pro.ru" TargetMode="External"/><Relationship Id="rId308" Type="http://schemas.openxmlformats.org/officeDocument/2006/relationships/hyperlink" Target="mailto:info@terem-pro.ru" TargetMode="External"/><Relationship Id="rId515" Type="http://schemas.openxmlformats.org/officeDocument/2006/relationships/hyperlink" Target="mailto:zio@eatom.ru" TargetMode="External"/><Relationship Id="rId722" Type="http://schemas.openxmlformats.org/officeDocument/2006/relationships/hyperlink" Target="mailto:dsk@gradindustry.ru" TargetMode="External"/><Relationship Id="rId89" Type="http://schemas.openxmlformats.org/officeDocument/2006/relationships/hyperlink" Target="mailto:zavod@ozpk.ru" TargetMode="External"/><Relationship Id="rId154" Type="http://schemas.openxmlformats.org/officeDocument/2006/relationships/hyperlink" Target="mailto:topaz.info@roust.com" TargetMode="External"/><Relationship Id="rId361" Type="http://schemas.openxmlformats.org/officeDocument/2006/relationships/hyperlink" Target="mailto:Plarionov@lear.com" TargetMode="External"/><Relationship Id="rId599" Type="http://schemas.openxmlformats.org/officeDocument/2006/relationships/hyperlink" Target="mailto:zio@eatom.ru" TargetMode="External"/><Relationship Id="rId1005" Type="http://schemas.openxmlformats.org/officeDocument/2006/relationships/hyperlink" Target="mailto:voshleb@hotbox.ru" TargetMode="External"/><Relationship Id="rId459" Type="http://schemas.openxmlformats.org/officeDocument/2006/relationships/hyperlink" Target="mailto:mail@dedal-provod.ru" TargetMode="External"/><Relationship Id="rId666" Type="http://schemas.openxmlformats.org/officeDocument/2006/relationships/hyperlink" Target="mailto:zio@eatom.ru" TargetMode="External"/><Relationship Id="rId873" Type="http://schemas.openxmlformats.org/officeDocument/2006/relationships/hyperlink" Target="mailto:vpk@npomash.ru" TargetMode="External"/><Relationship Id="rId1089" Type="http://schemas.openxmlformats.org/officeDocument/2006/relationships/hyperlink" Target="mailto:info@tonar.net" TargetMode="External"/><Relationship Id="rId16" Type="http://schemas.openxmlformats.org/officeDocument/2006/relationships/hyperlink" Target="mailto:shipenko@bwf.ru" TargetMode="External"/><Relationship Id="rId221" Type="http://schemas.openxmlformats.org/officeDocument/2006/relationships/hyperlink" Target="mailto:svetlanablmz@gmail.com" TargetMode="External"/><Relationship Id="rId319" Type="http://schemas.openxmlformats.org/officeDocument/2006/relationships/hyperlink" Target="mailto:barmz@yandex.ru" TargetMode="External"/><Relationship Id="rId526" Type="http://schemas.openxmlformats.org/officeDocument/2006/relationships/hyperlink" Target="mailto:zio@eatom.ru" TargetMode="External"/><Relationship Id="rId733" Type="http://schemas.openxmlformats.org/officeDocument/2006/relationships/hyperlink" Target="mailto:dsk@gradindustry.ru" TargetMode="External"/><Relationship Id="rId940" Type="http://schemas.openxmlformats.org/officeDocument/2006/relationships/hyperlink" Target="mailto:vpk@npomash.ru" TargetMode="External"/><Relationship Id="rId1016" Type="http://schemas.openxmlformats.org/officeDocument/2006/relationships/hyperlink" Target="mailto:info@protein.ru" TargetMode="External"/><Relationship Id="rId165" Type="http://schemas.openxmlformats.org/officeDocument/2006/relationships/hyperlink" Target="mailto:info@fabrika-e.ru" TargetMode="External"/><Relationship Id="rId372" Type="http://schemas.openxmlformats.org/officeDocument/2006/relationships/hyperlink" Target="mailto:info@canpack.ru" TargetMode="External"/><Relationship Id="rId677" Type="http://schemas.openxmlformats.org/officeDocument/2006/relationships/hyperlink" Target="mailto:zio@eatom.ru" TargetMode="External"/><Relationship Id="rId800" Type="http://schemas.openxmlformats.org/officeDocument/2006/relationships/hyperlink" Target="mailto:le-gran@legran.ru" TargetMode="External"/><Relationship Id="rId232" Type="http://schemas.openxmlformats.org/officeDocument/2006/relationships/hyperlink" Target="mailto:mz@183mz.gvsu.ru" TargetMode="External"/><Relationship Id="rId884" Type="http://schemas.openxmlformats.org/officeDocument/2006/relationships/hyperlink" Target="mailto:vpk@npomash.ru" TargetMode="External"/><Relationship Id="rId27" Type="http://schemas.openxmlformats.org/officeDocument/2006/relationships/hyperlink" Target="mailto:pochta@&#1072;&#1086;niii.ru" TargetMode="External"/><Relationship Id="rId537" Type="http://schemas.openxmlformats.org/officeDocument/2006/relationships/hyperlink" Target="mailto:zio@eatom.ru" TargetMode="External"/><Relationship Id="rId744" Type="http://schemas.openxmlformats.org/officeDocument/2006/relationships/hyperlink" Target="mailto:info@narekoprod.ru" TargetMode="External"/><Relationship Id="rId951" Type="http://schemas.openxmlformats.org/officeDocument/2006/relationships/hyperlink" Target="mailto:vpk@npomash.ru" TargetMode="External"/><Relationship Id="rId80" Type="http://schemas.openxmlformats.org/officeDocument/2006/relationships/hyperlink" Target="mailto:zavod@ozpk.ru" TargetMode="External"/><Relationship Id="rId176" Type="http://schemas.openxmlformats.org/officeDocument/2006/relationships/hyperlink" Target="mailto:info@kotofey.ru" TargetMode="External"/><Relationship Id="rId383" Type="http://schemas.openxmlformats.org/officeDocument/2006/relationships/hyperlink" Target="mailto:zarhlebkom@mail.ru" TargetMode="External"/><Relationship Id="rId590" Type="http://schemas.openxmlformats.org/officeDocument/2006/relationships/hyperlink" Target="mailto:zio@eatom.ru" TargetMode="External"/><Relationship Id="rId604" Type="http://schemas.openxmlformats.org/officeDocument/2006/relationships/hyperlink" Target="mailto:zio@eatom.ru" TargetMode="External"/><Relationship Id="rId811" Type="http://schemas.openxmlformats.org/officeDocument/2006/relationships/hyperlink" Target="mailto:ehmz@ehmz.ru" TargetMode="External"/><Relationship Id="rId1027" Type="http://schemas.openxmlformats.org/officeDocument/2006/relationships/hyperlink" Target="mailto:info@protein.ru" TargetMode="External"/><Relationship Id="rId243" Type="http://schemas.openxmlformats.org/officeDocument/2006/relationships/hyperlink" Target="mailto:info@terem-pro.ru" TargetMode="External"/><Relationship Id="rId450" Type="http://schemas.openxmlformats.org/officeDocument/2006/relationships/hyperlink" Target="mailto:1pk@1pk.ru" TargetMode="External"/><Relationship Id="rId688" Type="http://schemas.openxmlformats.org/officeDocument/2006/relationships/hyperlink" Target="mailto:zio@eatom.ru" TargetMode="External"/><Relationship Id="rId895" Type="http://schemas.openxmlformats.org/officeDocument/2006/relationships/hyperlink" Target="mailto:vpk@npomash.ru" TargetMode="External"/><Relationship Id="rId909" Type="http://schemas.openxmlformats.org/officeDocument/2006/relationships/hyperlink" Target="mailto:vpk@npomash.ru" TargetMode="External"/><Relationship Id="rId1080" Type="http://schemas.openxmlformats.org/officeDocument/2006/relationships/hyperlink" Target="mailto:lknyaginina@mail.ru" TargetMode="External"/><Relationship Id="rId38" Type="http://schemas.openxmlformats.org/officeDocument/2006/relationships/hyperlink" Target="mailto:info@dzgu.ru" TargetMode="External"/><Relationship Id="rId103" Type="http://schemas.openxmlformats.org/officeDocument/2006/relationships/hyperlink" Target="mailto:zavod@ozpk.ru" TargetMode="External"/><Relationship Id="rId310" Type="http://schemas.openxmlformats.org/officeDocument/2006/relationships/hyperlink" Target="mailto:belkz@mail.ru" TargetMode="External"/><Relationship Id="rId548" Type="http://schemas.openxmlformats.org/officeDocument/2006/relationships/hyperlink" Target="mailto:zio@eatom.ru" TargetMode="External"/><Relationship Id="rId755" Type="http://schemas.openxmlformats.org/officeDocument/2006/relationships/hyperlink" Target="mailto:info@keralit.com" TargetMode="External"/><Relationship Id="rId962" Type="http://schemas.openxmlformats.org/officeDocument/2006/relationships/hyperlink" Target="mailto:vpk@npomash.ru" TargetMode="External"/><Relationship Id="rId91" Type="http://schemas.openxmlformats.org/officeDocument/2006/relationships/hyperlink" Target="mailto:zavod@ozpk.ru" TargetMode="External"/><Relationship Id="rId187" Type="http://schemas.openxmlformats.org/officeDocument/2006/relationships/hyperlink" Target="mailto:ooo.bella@tzmo.com.pl" TargetMode="External"/><Relationship Id="rId394" Type="http://schemas.openxmlformats.org/officeDocument/2006/relationships/hyperlink" Target="mailto:office@roentgenprom.ru" TargetMode="External"/><Relationship Id="rId408" Type="http://schemas.openxmlformats.org/officeDocument/2006/relationships/hyperlink" Target="mailto:istrahleb1@mail.ru" TargetMode="External"/><Relationship Id="rId615" Type="http://schemas.openxmlformats.org/officeDocument/2006/relationships/hyperlink" Target="mailto:zio@eatom.ru" TargetMode="External"/><Relationship Id="rId822" Type="http://schemas.openxmlformats.org/officeDocument/2006/relationships/hyperlink" Target="mailto:ehmz@ehmz.ru" TargetMode="External"/><Relationship Id="rId1038" Type="http://schemas.openxmlformats.org/officeDocument/2006/relationships/hyperlink" Target="mailto:info@protein.ru" TargetMode="External"/><Relationship Id="rId254" Type="http://schemas.openxmlformats.org/officeDocument/2006/relationships/hyperlink" Target="mailto:info@terem-pro.ru" TargetMode="External"/><Relationship Id="rId699" Type="http://schemas.openxmlformats.org/officeDocument/2006/relationships/hyperlink" Target="mailto:info@pehorka.ru" TargetMode="External"/><Relationship Id="rId1091" Type="http://schemas.openxmlformats.org/officeDocument/2006/relationships/hyperlink" Target="mailto:info@tonar.net" TargetMode="External"/><Relationship Id="rId1105" Type="http://schemas.openxmlformats.org/officeDocument/2006/relationships/hyperlink" Target="mailto:info.lako@akzonobel.com" TargetMode="External"/><Relationship Id="rId49" Type="http://schemas.openxmlformats.org/officeDocument/2006/relationships/hyperlink" Target="mailto:info@oknarosta.ru" TargetMode="External"/><Relationship Id="rId114" Type="http://schemas.openxmlformats.org/officeDocument/2006/relationships/hyperlink" Target="mailto:gpzz@mail.ru" TargetMode="External"/><Relationship Id="rId461" Type="http://schemas.openxmlformats.org/officeDocument/2006/relationships/hyperlink" Target="mailto:mail@dedal-provod.ru" TargetMode="External"/><Relationship Id="rId559" Type="http://schemas.openxmlformats.org/officeDocument/2006/relationships/hyperlink" Target="mailto:zio@eatom.ru" TargetMode="External"/><Relationship Id="rId766" Type="http://schemas.openxmlformats.org/officeDocument/2006/relationships/hyperlink" Target="mailto:info@elinar-broiler.ru" TargetMode="External"/><Relationship Id="rId198" Type="http://schemas.openxmlformats.org/officeDocument/2006/relationships/hyperlink" Target="mailto:info@menshen.ru" TargetMode="External"/><Relationship Id="rId321" Type="http://schemas.openxmlformats.org/officeDocument/2006/relationships/hyperlink" Target="mailto:gorod.nash@yandex.ru" TargetMode="External"/><Relationship Id="rId419" Type="http://schemas.openxmlformats.org/officeDocument/2006/relationships/hyperlink" Target="mailto:Natalia_Zaprudnova@cargill.com" TargetMode="External"/><Relationship Id="rId626" Type="http://schemas.openxmlformats.org/officeDocument/2006/relationships/hyperlink" Target="mailto:zio@eatom.ru" TargetMode="External"/><Relationship Id="rId973" Type="http://schemas.openxmlformats.org/officeDocument/2006/relationships/hyperlink" Target="mailto:vpk@npomash.ru" TargetMode="External"/><Relationship Id="rId1049" Type="http://schemas.openxmlformats.org/officeDocument/2006/relationships/hyperlink" Target="mailto:info@protein.ru" TargetMode="External"/><Relationship Id="rId833" Type="http://schemas.openxmlformats.org/officeDocument/2006/relationships/hyperlink" Target="mailto:debut12@yandex.ru" TargetMode="External"/><Relationship Id="rId265" Type="http://schemas.openxmlformats.org/officeDocument/2006/relationships/hyperlink" Target="mailto:info@terem-pro.ru" TargetMode="External"/><Relationship Id="rId472" Type="http://schemas.openxmlformats.org/officeDocument/2006/relationships/hyperlink" Target="mailto:info@pkf.ru" TargetMode="External"/><Relationship Id="rId900" Type="http://schemas.openxmlformats.org/officeDocument/2006/relationships/hyperlink" Target="mailto:vpk@npomash.ru" TargetMode="External"/><Relationship Id="rId125" Type="http://schemas.openxmlformats.org/officeDocument/2006/relationships/hyperlink" Target="mailto:fax@vgtkraska.ru" TargetMode="External"/><Relationship Id="rId332" Type="http://schemas.openxmlformats.org/officeDocument/2006/relationships/hyperlink" Target="mailto:ferane-elg@mail.ru" TargetMode="External"/><Relationship Id="rId777" Type="http://schemas.openxmlformats.org/officeDocument/2006/relationships/hyperlink" Target="mailto:lknyaginina@mail.ru" TargetMode="External"/><Relationship Id="rId984" Type="http://schemas.openxmlformats.org/officeDocument/2006/relationships/hyperlink" Target="mailto:info@moliren.ru" TargetMode="External"/><Relationship Id="rId637" Type="http://schemas.openxmlformats.org/officeDocument/2006/relationships/hyperlink" Target="mailto:zio@eatom.ru" TargetMode="External"/><Relationship Id="rId844" Type="http://schemas.openxmlformats.org/officeDocument/2006/relationships/hyperlink" Target="mailto:vpk@npomash.ru" TargetMode="External"/><Relationship Id="rId276" Type="http://schemas.openxmlformats.org/officeDocument/2006/relationships/hyperlink" Target="mailto:info@terem-pro.ru" TargetMode="External"/><Relationship Id="rId483" Type="http://schemas.openxmlformats.org/officeDocument/2006/relationships/hyperlink" Target="mailto:zio@eatom.ru" TargetMode="External"/><Relationship Id="rId690" Type="http://schemas.openxmlformats.org/officeDocument/2006/relationships/hyperlink" Target="mailto:zio@eatom.ru" TargetMode="External"/><Relationship Id="rId704" Type="http://schemas.openxmlformats.org/officeDocument/2006/relationships/hyperlink" Target="mailto:info@ozgm.ru" TargetMode="External"/><Relationship Id="rId911" Type="http://schemas.openxmlformats.org/officeDocument/2006/relationships/hyperlink" Target="mailto:vpk@npomash.ru" TargetMode="External"/><Relationship Id="rId40" Type="http://schemas.openxmlformats.org/officeDocument/2006/relationships/hyperlink" Target="mailto:info@dzgu.ru" TargetMode="External"/><Relationship Id="rId136" Type="http://schemas.openxmlformats.org/officeDocument/2006/relationships/hyperlink" Target="mailto:fax@vgtkraska.ru" TargetMode="External"/><Relationship Id="rId343" Type="http://schemas.openxmlformats.org/officeDocument/2006/relationships/hyperlink" Target="mailto:Elektrogorsk@kronospan.ru" TargetMode="External"/><Relationship Id="rId550" Type="http://schemas.openxmlformats.org/officeDocument/2006/relationships/hyperlink" Target="mailto:zio@eatom.ru" TargetMode="External"/><Relationship Id="rId788" Type="http://schemas.openxmlformats.org/officeDocument/2006/relationships/hyperlink" Target="mailto:burkin@prodinko.ru" TargetMode="External"/><Relationship Id="rId995" Type="http://schemas.openxmlformats.org/officeDocument/2006/relationships/hyperlink" Target="mailto:tli@vdktel.ru" TargetMode="External"/><Relationship Id="rId203" Type="http://schemas.openxmlformats.org/officeDocument/2006/relationships/hyperlink" Target="mailto:info@egaac.ru" TargetMode="External"/><Relationship Id="rId648" Type="http://schemas.openxmlformats.org/officeDocument/2006/relationships/hyperlink" Target="mailto:zio@eatom.ru" TargetMode="External"/><Relationship Id="rId855" Type="http://schemas.openxmlformats.org/officeDocument/2006/relationships/hyperlink" Target="mailto:vpk@npomash.ru" TargetMode="External"/><Relationship Id="rId1040" Type="http://schemas.openxmlformats.org/officeDocument/2006/relationships/hyperlink" Target="mailto:info@protein.ru" TargetMode="External"/><Relationship Id="rId287" Type="http://schemas.openxmlformats.org/officeDocument/2006/relationships/hyperlink" Target="mailto:info@terem-pro.ru" TargetMode="External"/><Relationship Id="rId410" Type="http://schemas.openxmlformats.org/officeDocument/2006/relationships/hyperlink" Target="mailto:istrahleb1@mail.ru" TargetMode="External"/><Relationship Id="rId494" Type="http://schemas.openxmlformats.org/officeDocument/2006/relationships/hyperlink" Target="mailto:zio@eatom.ru" TargetMode="External"/><Relationship Id="rId508" Type="http://schemas.openxmlformats.org/officeDocument/2006/relationships/hyperlink" Target="mailto:zio@eatom.ru" TargetMode="External"/><Relationship Id="rId715" Type="http://schemas.openxmlformats.org/officeDocument/2006/relationships/hyperlink" Target="mailto:dsk@gradindustry.ru" TargetMode="External"/><Relationship Id="rId922" Type="http://schemas.openxmlformats.org/officeDocument/2006/relationships/hyperlink" Target="mailto:vpk@npomash.ru" TargetMode="External"/><Relationship Id="rId147" Type="http://schemas.openxmlformats.org/officeDocument/2006/relationships/hyperlink" Target="mailto:home@hameleon.ru" TargetMode="External"/><Relationship Id="rId354" Type="http://schemas.openxmlformats.org/officeDocument/2006/relationships/hyperlink" Target="mailto:Plarionov@lear.com" TargetMode="External"/><Relationship Id="rId799" Type="http://schemas.openxmlformats.org/officeDocument/2006/relationships/hyperlink" Target="mailto:vmarkov@alpintech.ru" TargetMode="External"/><Relationship Id="rId51" Type="http://schemas.openxmlformats.org/officeDocument/2006/relationships/hyperlink" Target="mailto:m.ivanova@mkmi.ru" TargetMode="External"/><Relationship Id="rId561" Type="http://schemas.openxmlformats.org/officeDocument/2006/relationships/hyperlink" Target="mailto:zio@eatom.ru" TargetMode="External"/><Relationship Id="rId659" Type="http://schemas.openxmlformats.org/officeDocument/2006/relationships/hyperlink" Target="mailto:zio@eatom.ru" TargetMode="External"/><Relationship Id="rId866" Type="http://schemas.openxmlformats.org/officeDocument/2006/relationships/hyperlink" Target="mailto:vpk@npomash.ru" TargetMode="External"/><Relationship Id="rId214" Type="http://schemas.openxmlformats.org/officeDocument/2006/relationships/hyperlink" Target="mailto:svetlanablmz@gmail.com" TargetMode="External"/><Relationship Id="rId298" Type="http://schemas.openxmlformats.org/officeDocument/2006/relationships/hyperlink" Target="mailto:info@terem-pro.ru" TargetMode="External"/><Relationship Id="rId421" Type="http://schemas.openxmlformats.org/officeDocument/2006/relationships/hyperlink" Target="mailto:Natalia_Zaprudnova@cargill.com" TargetMode="External"/><Relationship Id="rId519" Type="http://schemas.openxmlformats.org/officeDocument/2006/relationships/hyperlink" Target="mailto:zio@eatom.ru" TargetMode="External"/><Relationship Id="rId1051" Type="http://schemas.openxmlformats.org/officeDocument/2006/relationships/hyperlink" Target="mailto:info@protei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8"/>
  <sheetViews>
    <sheetView tabSelected="1" view="pageBreakPreview" zoomScaleNormal="70" zoomScaleSheetLayoutView="100" workbookViewId="0">
      <selection activeCell="C638" sqref="C638"/>
    </sheetView>
  </sheetViews>
  <sheetFormatPr defaultRowHeight="12" x14ac:dyDescent="0.2"/>
  <cols>
    <col min="1" max="1" width="7.140625" style="24" customWidth="1"/>
    <col min="2" max="2" width="26.85546875" style="24" customWidth="1"/>
    <col min="3" max="3" width="31.85546875" style="24" customWidth="1"/>
    <col min="4" max="4" width="25.28515625" style="24" customWidth="1"/>
    <col min="5" max="5" width="23.85546875" style="24" customWidth="1"/>
    <col min="6" max="6" width="20.140625" style="24" customWidth="1"/>
    <col min="7" max="7" width="20.28515625" style="24" customWidth="1"/>
    <col min="8" max="8" width="25.28515625" style="24" customWidth="1"/>
    <col min="9" max="9" width="15.85546875" style="24" customWidth="1"/>
    <col min="10" max="10" width="23" style="24" customWidth="1"/>
    <col min="11" max="11" width="38" style="24" customWidth="1"/>
    <col min="12" max="12" width="19.28515625" style="24" customWidth="1"/>
    <col min="13" max="16384" width="9.140625" style="24"/>
  </cols>
  <sheetData>
    <row r="1" spans="1:12" ht="59.25" customHeight="1" x14ac:dyDescent="0.2">
      <c r="A1" s="194" t="s">
        <v>0</v>
      </c>
      <c r="B1" s="195" t="s">
        <v>1</v>
      </c>
      <c r="C1" s="195" t="s">
        <v>2</v>
      </c>
      <c r="D1" s="195" t="s">
        <v>3</v>
      </c>
      <c r="E1" s="195" t="s">
        <v>4</v>
      </c>
      <c r="F1" s="195" t="s">
        <v>5</v>
      </c>
      <c r="G1" s="195" t="s">
        <v>6</v>
      </c>
      <c r="H1" s="195" t="s">
        <v>7</v>
      </c>
      <c r="I1" s="195" t="s">
        <v>8</v>
      </c>
      <c r="J1" s="195" t="s">
        <v>9</v>
      </c>
      <c r="K1" s="195" t="s">
        <v>10</v>
      </c>
      <c r="L1" s="196" t="s">
        <v>11</v>
      </c>
    </row>
    <row r="2" spans="1:12" ht="82.5" customHeight="1" x14ac:dyDescent="0.2">
      <c r="A2" s="197">
        <v>1</v>
      </c>
      <c r="B2" s="10" t="s">
        <v>12</v>
      </c>
      <c r="C2" s="19" t="s">
        <v>13</v>
      </c>
      <c r="D2" s="25" t="s">
        <v>14</v>
      </c>
      <c r="E2" s="19" t="s">
        <v>15</v>
      </c>
      <c r="F2" s="10" t="s">
        <v>16</v>
      </c>
      <c r="G2" s="10" t="s">
        <v>16</v>
      </c>
      <c r="H2" s="19" t="s">
        <v>17</v>
      </c>
      <c r="I2" s="10" t="s">
        <v>18</v>
      </c>
      <c r="J2" s="26" t="s">
        <v>19</v>
      </c>
      <c r="K2" s="2" t="s">
        <v>20</v>
      </c>
      <c r="L2" s="198">
        <v>1170566.33333333</v>
      </c>
    </row>
    <row r="3" spans="1:12" ht="75" customHeight="1" x14ac:dyDescent="0.2">
      <c r="A3" s="197">
        <f>A2+1</f>
        <v>2</v>
      </c>
      <c r="B3" s="10" t="s">
        <v>12</v>
      </c>
      <c r="C3" s="19" t="s">
        <v>13</v>
      </c>
      <c r="D3" s="25" t="s">
        <v>14</v>
      </c>
      <c r="E3" s="19" t="s">
        <v>15</v>
      </c>
      <c r="F3" s="10" t="s">
        <v>16</v>
      </c>
      <c r="G3" s="10" t="s">
        <v>16</v>
      </c>
      <c r="H3" s="19" t="s">
        <v>17</v>
      </c>
      <c r="I3" s="10" t="s">
        <v>18</v>
      </c>
      <c r="J3" s="26" t="s">
        <v>19</v>
      </c>
      <c r="K3" s="2" t="s">
        <v>21</v>
      </c>
      <c r="L3" s="198">
        <v>1849783.5166666666</v>
      </c>
    </row>
    <row r="4" spans="1:12" ht="77.25" customHeight="1" x14ac:dyDescent="0.2">
      <c r="A4" s="197">
        <f t="shared" ref="A4:A67" si="0">A3+1</f>
        <v>3</v>
      </c>
      <c r="B4" s="10" t="s">
        <v>12</v>
      </c>
      <c r="C4" s="19" t="s">
        <v>13</v>
      </c>
      <c r="D4" s="25" t="s">
        <v>14</v>
      </c>
      <c r="E4" s="19" t="s">
        <v>15</v>
      </c>
      <c r="F4" s="10" t="s">
        <v>16</v>
      </c>
      <c r="G4" s="10" t="s">
        <v>16</v>
      </c>
      <c r="H4" s="19" t="s">
        <v>17</v>
      </c>
      <c r="I4" s="10" t="s">
        <v>18</v>
      </c>
      <c r="J4" s="26" t="s">
        <v>19</v>
      </c>
      <c r="K4" s="2" t="s">
        <v>22</v>
      </c>
      <c r="L4" s="198">
        <v>786666.66666666663</v>
      </c>
    </row>
    <row r="5" spans="1:12" ht="74.25" customHeight="1" x14ac:dyDescent="0.2">
      <c r="A5" s="197">
        <f t="shared" si="0"/>
        <v>4</v>
      </c>
      <c r="B5" s="10" t="s">
        <v>12</v>
      </c>
      <c r="C5" s="19" t="s">
        <v>13</v>
      </c>
      <c r="D5" s="25" t="s">
        <v>14</v>
      </c>
      <c r="E5" s="19" t="s">
        <v>15</v>
      </c>
      <c r="F5" s="10" t="s">
        <v>16</v>
      </c>
      <c r="G5" s="10" t="s">
        <v>16</v>
      </c>
      <c r="H5" s="19" t="s">
        <v>17</v>
      </c>
      <c r="I5" s="10" t="s">
        <v>18</v>
      </c>
      <c r="J5" s="26" t="s">
        <v>19</v>
      </c>
      <c r="K5" s="2" t="s">
        <v>23</v>
      </c>
      <c r="L5" s="198">
        <v>1748686.6808333334</v>
      </c>
    </row>
    <row r="6" spans="1:12" ht="69.75" customHeight="1" x14ac:dyDescent="0.2">
      <c r="A6" s="197">
        <f t="shared" si="0"/>
        <v>5</v>
      </c>
      <c r="B6" s="10" t="s">
        <v>12</v>
      </c>
      <c r="C6" s="19" t="s">
        <v>13</v>
      </c>
      <c r="D6" s="25" t="s">
        <v>14</v>
      </c>
      <c r="E6" s="19" t="s">
        <v>15</v>
      </c>
      <c r="F6" s="10" t="s">
        <v>16</v>
      </c>
      <c r="G6" s="10" t="s">
        <v>16</v>
      </c>
      <c r="H6" s="19" t="s">
        <v>17</v>
      </c>
      <c r="I6" s="10" t="s">
        <v>18</v>
      </c>
      <c r="J6" s="26" t="s">
        <v>19</v>
      </c>
      <c r="K6" s="2" t="s">
        <v>23</v>
      </c>
      <c r="L6" s="198">
        <v>1748686.68</v>
      </c>
    </row>
    <row r="7" spans="1:12" ht="96" customHeight="1" x14ac:dyDescent="0.2">
      <c r="A7" s="197">
        <f t="shared" si="0"/>
        <v>6</v>
      </c>
      <c r="B7" s="10" t="s">
        <v>12</v>
      </c>
      <c r="C7" s="19" t="s">
        <v>13</v>
      </c>
      <c r="D7" s="25" t="s">
        <v>14</v>
      </c>
      <c r="E7" s="19" t="s">
        <v>15</v>
      </c>
      <c r="F7" s="10" t="s">
        <v>16</v>
      </c>
      <c r="G7" s="10" t="s">
        <v>16</v>
      </c>
      <c r="H7" s="19" t="s">
        <v>17</v>
      </c>
      <c r="I7" s="10" t="s">
        <v>18</v>
      </c>
      <c r="J7" s="26" t="s">
        <v>19</v>
      </c>
      <c r="K7" s="2" t="s">
        <v>24</v>
      </c>
      <c r="L7" s="198">
        <v>1060417.7058333333</v>
      </c>
    </row>
    <row r="8" spans="1:12" ht="78" customHeight="1" x14ac:dyDescent="0.2">
      <c r="A8" s="197">
        <f t="shared" si="0"/>
        <v>7</v>
      </c>
      <c r="B8" s="10" t="s">
        <v>12</v>
      </c>
      <c r="C8" s="19" t="s">
        <v>13</v>
      </c>
      <c r="D8" s="25" t="s">
        <v>14</v>
      </c>
      <c r="E8" s="19" t="s">
        <v>15</v>
      </c>
      <c r="F8" s="10" t="s">
        <v>16</v>
      </c>
      <c r="G8" s="10" t="s">
        <v>16</v>
      </c>
      <c r="H8" s="19" t="s">
        <v>17</v>
      </c>
      <c r="I8" s="10" t="s">
        <v>18</v>
      </c>
      <c r="J8" s="26" t="s">
        <v>19</v>
      </c>
      <c r="K8" s="2" t="s">
        <v>25</v>
      </c>
      <c r="L8" s="198">
        <v>7367134.6908333339</v>
      </c>
    </row>
    <row r="9" spans="1:12" ht="71.25" customHeight="1" x14ac:dyDescent="0.2">
      <c r="A9" s="197">
        <f t="shared" si="0"/>
        <v>8</v>
      </c>
      <c r="B9" s="10" t="s">
        <v>12</v>
      </c>
      <c r="C9" s="19" t="s">
        <v>13</v>
      </c>
      <c r="D9" s="25" t="s">
        <v>14</v>
      </c>
      <c r="E9" s="19" t="s">
        <v>15</v>
      </c>
      <c r="F9" s="10" t="s">
        <v>16</v>
      </c>
      <c r="G9" s="10" t="s">
        <v>16</v>
      </c>
      <c r="H9" s="19" t="s">
        <v>17</v>
      </c>
      <c r="I9" s="10" t="s">
        <v>18</v>
      </c>
      <c r="J9" s="26" t="s">
        <v>19</v>
      </c>
      <c r="K9" s="2" t="s">
        <v>26</v>
      </c>
      <c r="L9" s="198">
        <v>2826440.6133333333</v>
      </c>
    </row>
    <row r="10" spans="1:12" ht="70.5" customHeight="1" x14ac:dyDescent="0.2">
      <c r="A10" s="197">
        <f t="shared" si="0"/>
        <v>9</v>
      </c>
      <c r="B10" s="10" t="s">
        <v>12</v>
      </c>
      <c r="C10" s="19" t="s">
        <v>13</v>
      </c>
      <c r="D10" s="25" t="s">
        <v>14</v>
      </c>
      <c r="E10" s="19" t="s">
        <v>15</v>
      </c>
      <c r="F10" s="10" t="s">
        <v>16</v>
      </c>
      <c r="G10" s="10" t="s">
        <v>16</v>
      </c>
      <c r="H10" s="19" t="s">
        <v>17</v>
      </c>
      <c r="I10" s="10" t="s">
        <v>18</v>
      </c>
      <c r="J10" s="26" t="s">
        <v>19</v>
      </c>
      <c r="K10" s="2" t="s">
        <v>27</v>
      </c>
      <c r="L10" s="198">
        <v>1289923.2758333334</v>
      </c>
    </row>
    <row r="11" spans="1:12" ht="36" x14ac:dyDescent="0.2">
      <c r="A11" s="197">
        <f t="shared" si="0"/>
        <v>10</v>
      </c>
      <c r="B11" s="10" t="s">
        <v>12</v>
      </c>
      <c r="C11" s="19" t="s">
        <v>13</v>
      </c>
      <c r="D11" s="25" t="s">
        <v>14</v>
      </c>
      <c r="E11" s="19" t="s">
        <v>15</v>
      </c>
      <c r="F11" s="10" t="s">
        <v>16</v>
      </c>
      <c r="G11" s="10" t="s">
        <v>16</v>
      </c>
      <c r="H11" s="19" t="s">
        <v>17</v>
      </c>
      <c r="I11" s="10" t="s">
        <v>18</v>
      </c>
      <c r="J11" s="26" t="s">
        <v>19</v>
      </c>
      <c r="K11" s="2" t="s">
        <v>28</v>
      </c>
      <c r="L11" s="198">
        <v>2221939.9166666665</v>
      </c>
    </row>
    <row r="12" spans="1:12" ht="36" x14ac:dyDescent="0.2">
      <c r="A12" s="197">
        <f t="shared" si="0"/>
        <v>11</v>
      </c>
      <c r="B12" s="10" t="s">
        <v>12</v>
      </c>
      <c r="C12" s="19" t="s">
        <v>13</v>
      </c>
      <c r="D12" s="25" t="s">
        <v>14</v>
      </c>
      <c r="E12" s="19" t="s">
        <v>15</v>
      </c>
      <c r="F12" s="10" t="s">
        <v>16</v>
      </c>
      <c r="G12" s="10" t="s">
        <v>16</v>
      </c>
      <c r="H12" s="19" t="s">
        <v>17</v>
      </c>
      <c r="I12" s="10" t="s">
        <v>18</v>
      </c>
      <c r="J12" s="26" t="s">
        <v>19</v>
      </c>
      <c r="K12" s="2" t="s">
        <v>29</v>
      </c>
      <c r="L12" s="198">
        <v>4326823.6583333332</v>
      </c>
    </row>
    <row r="13" spans="1:12" ht="84.75" customHeight="1" x14ac:dyDescent="0.2">
      <c r="A13" s="197">
        <f t="shared" si="0"/>
        <v>12</v>
      </c>
      <c r="B13" s="10" t="s">
        <v>12</v>
      </c>
      <c r="C13" s="19" t="s">
        <v>13</v>
      </c>
      <c r="D13" s="25" t="s">
        <v>14</v>
      </c>
      <c r="E13" s="19" t="s">
        <v>15</v>
      </c>
      <c r="F13" s="10" t="s">
        <v>16</v>
      </c>
      <c r="G13" s="10" t="s">
        <v>16</v>
      </c>
      <c r="H13" s="19" t="s">
        <v>17</v>
      </c>
      <c r="I13" s="10" t="s">
        <v>18</v>
      </c>
      <c r="J13" s="26" t="s">
        <v>19</v>
      </c>
      <c r="K13" s="2" t="s">
        <v>30</v>
      </c>
      <c r="L13" s="198">
        <v>1484834.8091666668</v>
      </c>
    </row>
    <row r="14" spans="1:12" ht="80.25" customHeight="1" x14ac:dyDescent="0.2">
      <c r="A14" s="197">
        <f t="shared" si="0"/>
        <v>13</v>
      </c>
      <c r="B14" s="10" t="s">
        <v>12</v>
      </c>
      <c r="C14" s="19" t="s">
        <v>13</v>
      </c>
      <c r="D14" s="25" t="s">
        <v>31</v>
      </c>
      <c r="E14" s="19" t="s">
        <v>15</v>
      </c>
      <c r="F14" s="10" t="s">
        <v>16</v>
      </c>
      <c r="G14" s="10" t="s">
        <v>16</v>
      </c>
      <c r="H14" s="19" t="s">
        <v>17</v>
      </c>
      <c r="I14" s="10" t="s">
        <v>18</v>
      </c>
      <c r="J14" s="26" t="s">
        <v>19</v>
      </c>
      <c r="K14" s="2" t="s">
        <v>32</v>
      </c>
      <c r="L14" s="198">
        <v>560108.3175</v>
      </c>
    </row>
    <row r="15" spans="1:12" ht="71.25" customHeight="1" x14ac:dyDescent="0.2">
      <c r="A15" s="197">
        <f t="shared" si="0"/>
        <v>14</v>
      </c>
      <c r="B15" s="10" t="s">
        <v>12</v>
      </c>
      <c r="C15" s="19" t="s">
        <v>13</v>
      </c>
      <c r="D15" s="25" t="s">
        <v>31</v>
      </c>
      <c r="E15" s="19" t="s">
        <v>15</v>
      </c>
      <c r="F15" s="10" t="s">
        <v>16</v>
      </c>
      <c r="G15" s="10" t="s">
        <v>16</v>
      </c>
      <c r="H15" s="19" t="s">
        <v>17</v>
      </c>
      <c r="I15" s="10" t="s">
        <v>18</v>
      </c>
      <c r="J15" s="26" t="s">
        <v>19</v>
      </c>
      <c r="K15" s="2" t="s">
        <v>33</v>
      </c>
      <c r="L15" s="198">
        <v>888102.1791666667</v>
      </c>
    </row>
    <row r="16" spans="1:12" ht="36" x14ac:dyDescent="0.2">
      <c r="A16" s="197">
        <f t="shared" si="0"/>
        <v>15</v>
      </c>
      <c r="B16" s="10" t="s">
        <v>12</v>
      </c>
      <c r="C16" s="19" t="s">
        <v>13</v>
      </c>
      <c r="D16" s="25" t="s">
        <v>34</v>
      </c>
      <c r="E16" s="19" t="s">
        <v>15</v>
      </c>
      <c r="F16" s="10" t="s">
        <v>16</v>
      </c>
      <c r="G16" s="10" t="s">
        <v>16</v>
      </c>
      <c r="H16" s="19" t="s">
        <v>17</v>
      </c>
      <c r="I16" s="10" t="s">
        <v>18</v>
      </c>
      <c r="J16" s="26" t="s">
        <v>19</v>
      </c>
      <c r="K16" s="2" t="s">
        <v>35</v>
      </c>
      <c r="L16" s="198">
        <v>554013.04999999993</v>
      </c>
    </row>
    <row r="17" spans="1:12" ht="90" customHeight="1" x14ac:dyDescent="0.2">
      <c r="A17" s="197">
        <f t="shared" si="0"/>
        <v>16</v>
      </c>
      <c r="B17" s="10" t="s">
        <v>12</v>
      </c>
      <c r="C17" s="19" t="s">
        <v>13</v>
      </c>
      <c r="D17" s="25" t="s">
        <v>34</v>
      </c>
      <c r="E17" s="19" t="s">
        <v>15</v>
      </c>
      <c r="F17" s="10" t="s">
        <v>16</v>
      </c>
      <c r="G17" s="10" t="s">
        <v>16</v>
      </c>
      <c r="H17" s="19" t="s">
        <v>17</v>
      </c>
      <c r="I17" s="10" t="s">
        <v>18</v>
      </c>
      <c r="J17" s="26" t="s">
        <v>19</v>
      </c>
      <c r="K17" s="2" t="s">
        <v>36</v>
      </c>
      <c r="L17" s="198">
        <v>559571.56333333335</v>
      </c>
    </row>
    <row r="18" spans="1:12" ht="85.5" customHeight="1" x14ac:dyDescent="0.2">
      <c r="A18" s="197">
        <f t="shared" si="0"/>
        <v>17</v>
      </c>
      <c r="B18" s="10" t="s">
        <v>12</v>
      </c>
      <c r="C18" s="19" t="s">
        <v>13</v>
      </c>
      <c r="D18" s="25" t="s">
        <v>34</v>
      </c>
      <c r="E18" s="19" t="s">
        <v>15</v>
      </c>
      <c r="F18" s="10" t="s">
        <v>16</v>
      </c>
      <c r="G18" s="10" t="s">
        <v>16</v>
      </c>
      <c r="H18" s="19" t="s">
        <v>17</v>
      </c>
      <c r="I18" s="10" t="s">
        <v>18</v>
      </c>
      <c r="J18" s="26" t="s">
        <v>19</v>
      </c>
      <c r="K18" s="2" t="s">
        <v>37</v>
      </c>
      <c r="L18" s="198">
        <v>529764.29166666663</v>
      </c>
    </row>
    <row r="19" spans="1:12" ht="36" x14ac:dyDescent="0.2">
      <c r="A19" s="197">
        <f t="shared" si="0"/>
        <v>18</v>
      </c>
      <c r="B19" s="10" t="s">
        <v>12</v>
      </c>
      <c r="C19" s="19" t="s">
        <v>13</v>
      </c>
      <c r="D19" s="25" t="s">
        <v>34</v>
      </c>
      <c r="E19" s="19" t="s">
        <v>15</v>
      </c>
      <c r="F19" s="10" t="s">
        <v>16</v>
      </c>
      <c r="G19" s="10" t="s">
        <v>16</v>
      </c>
      <c r="H19" s="19" t="s">
        <v>17</v>
      </c>
      <c r="I19" s="10" t="s">
        <v>18</v>
      </c>
      <c r="J19" s="26" t="s">
        <v>19</v>
      </c>
      <c r="K19" s="2" t="s">
        <v>38</v>
      </c>
      <c r="L19" s="198">
        <v>633142.76666666672</v>
      </c>
    </row>
    <row r="20" spans="1:12" ht="79.5" customHeight="1" x14ac:dyDescent="0.2">
      <c r="A20" s="197">
        <f t="shared" si="0"/>
        <v>19</v>
      </c>
      <c r="B20" s="10" t="s">
        <v>12</v>
      </c>
      <c r="C20" s="19" t="s">
        <v>13</v>
      </c>
      <c r="D20" s="25" t="s">
        <v>34</v>
      </c>
      <c r="E20" s="19" t="s">
        <v>15</v>
      </c>
      <c r="F20" s="10" t="s">
        <v>16</v>
      </c>
      <c r="G20" s="10" t="s">
        <v>16</v>
      </c>
      <c r="H20" s="19" t="s">
        <v>17</v>
      </c>
      <c r="I20" s="10" t="s">
        <v>18</v>
      </c>
      <c r="J20" s="26" t="s">
        <v>19</v>
      </c>
      <c r="K20" s="2" t="s">
        <v>39</v>
      </c>
      <c r="L20" s="198">
        <v>1040545.6166666667</v>
      </c>
    </row>
    <row r="21" spans="1:12" ht="36" x14ac:dyDescent="0.2">
      <c r="A21" s="197">
        <f t="shared" si="0"/>
        <v>20</v>
      </c>
      <c r="B21" s="10" t="s">
        <v>12</v>
      </c>
      <c r="C21" s="19" t="s">
        <v>13</v>
      </c>
      <c r="D21" s="25" t="s">
        <v>34</v>
      </c>
      <c r="E21" s="19" t="s">
        <v>15</v>
      </c>
      <c r="F21" s="10" t="s">
        <v>16</v>
      </c>
      <c r="G21" s="10" t="s">
        <v>16</v>
      </c>
      <c r="H21" s="19" t="s">
        <v>17</v>
      </c>
      <c r="I21" s="10" t="s">
        <v>18</v>
      </c>
      <c r="J21" s="26" t="s">
        <v>19</v>
      </c>
      <c r="K21" s="2" t="s">
        <v>39</v>
      </c>
      <c r="L21" s="198">
        <v>680314.70833333337</v>
      </c>
    </row>
    <row r="22" spans="1:12" ht="36" x14ac:dyDescent="0.2">
      <c r="A22" s="197">
        <f t="shared" si="0"/>
        <v>21</v>
      </c>
      <c r="B22" s="10" t="s">
        <v>12</v>
      </c>
      <c r="C22" s="19" t="s">
        <v>13</v>
      </c>
      <c r="D22" s="25" t="s">
        <v>34</v>
      </c>
      <c r="E22" s="19" t="s">
        <v>15</v>
      </c>
      <c r="F22" s="10" t="s">
        <v>16</v>
      </c>
      <c r="G22" s="10" t="s">
        <v>16</v>
      </c>
      <c r="H22" s="19" t="s">
        <v>17</v>
      </c>
      <c r="I22" s="10" t="s">
        <v>18</v>
      </c>
      <c r="J22" s="26" t="s">
        <v>19</v>
      </c>
      <c r="K22" s="2" t="s">
        <v>40</v>
      </c>
      <c r="L22" s="198">
        <v>530082.48250000004</v>
      </c>
    </row>
    <row r="23" spans="1:12" ht="78.75" customHeight="1" x14ac:dyDescent="0.2">
      <c r="A23" s="197">
        <f t="shared" si="0"/>
        <v>22</v>
      </c>
      <c r="B23" s="10" t="s">
        <v>12</v>
      </c>
      <c r="C23" s="19" t="s">
        <v>13</v>
      </c>
      <c r="D23" s="25" t="s">
        <v>34</v>
      </c>
      <c r="E23" s="19" t="s">
        <v>15</v>
      </c>
      <c r="F23" s="10" t="s">
        <v>16</v>
      </c>
      <c r="G23" s="10" t="s">
        <v>16</v>
      </c>
      <c r="H23" s="19" t="s">
        <v>17</v>
      </c>
      <c r="I23" s="10" t="s">
        <v>18</v>
      </c>
      <c r="J23" s="26" t="s">
        <v>19</v>
      </c>
      <c r="K23" s="2" t="s">
        <v>41</v>
      </c>
      <c r="L23" s="198">
        <v>505063.16666666669</v>
      </c>
    </row>
    <row r="24" spans="1:12" ht="80.25" customHeight="1" x14ac:dyDescent="0.2">
      <c r="A24" s="197">
        <f t="shared" si="0"/>
        <v>23</v>
      </c>
      <c r="B24" s="10" t="s">
        <v>12</v>
      </c>
      <c r="C24" s="19" t="s">
        <v>13</v>
      </c>
      <c r="D24" s="25" t="s">
        <v>34</v>
      </c>
      <c r="E24" s="19" t="s">
        <v>15</v>
      </c>
      <c r="F24" s="10" t="s">
        <v>16</v>
      </c>
      <c r="G24" s="10" t="s">
        <v>16</v>
      </c>
      <c r="H24" s="19" t="s">
        <v>17</v>
      </c>
      <c r="I24" s="10" t="s">
        <v>18</v>
      </c>
      <c r="J24" s="26" t="s">
        <v>19</v>
      </c>
      <c r="K24" s="2" t="s">
        <v>42</v>
      </c>
      <c r="L24" s="198">
        <v>623160</v>
      </c>
    </row>
    <row r="25" spans="1:12" ht="36" x14ac:dyDescent="0.2">
      <c r="A25" s="197">
        <f t="shared" si="0"/>
        <v>24</v>
      </c>
      <c r="B25" s="10" t="s">
        <v>12</v>
      </c>
      <c r="C25" s="19" t="s">
        <v>13</v>
      </c>
      <c r="D25" s="25" t="s">
        <v>34</v>
      </c>
      <c r="E25" s="19" t="s">
        <v>15</v>
      </c>
      <c r="F25" s="10" t="s">
        <v>16</v>
      </c>
      <c r="G25" s="10" t="s">
        <v>16</v>
      </c>
      <c r="H25" s="19" t="s">
        <v>17</v>
      </c>
      <c r="I25" s="10" t="s">
        <v>18</v>
      </c>
      <c r="J25" s="26" t="s">
        <v>19</v>
      </c>
      <c r="K25" s="2" t="s">
        <v>43</v>
      </c>
      <c r="L25" s="198">
        <v>1251227.6875</v>
      </c>
    </row>
    <row r="26" spans="1:12" ht="36" x14ac:dyDescent="0.2">
      <c r="A26" s="197">
        <f t="shared" si="0"/>
        <v>25</v>
      </c>
      <c r="B26" s="10" t="s">
        <v>12</v>
      </c>
      <c r="C26" s="19" t="s">
        <v>13</v>
      </c>
      <c r="D26" s="25" t="s">
        <v>34</v>
      </c>
      <c r="E26" s="19" t="s">
        <v>15</v>
      </c>
      <c r="F26" s="10" t="s">
        <v>16</v>
      </c>
      <c r="G26" s="10" t="s">
        <v>16</v>
      </c>
      <c r="H26" s="19" t="s">
        <v>17</v>
      </c>
      <c r="I26" s="10" t="s">
        <v>18</v>
      </c>
      <c r="J26" s="26" t="s">
        <v>19</v>
      </c>
      <c r="K26" s="2" t="s">
        <v>44</v>
      </c>
      <c r="L26" s="198">
        <v>675284.22666666668</v>
      </c>
    </row>
    <row r="27" spans="1:12" ht="85.5" customHeight="1" x14ac:dyDescent="0.2">
      <c r="A27" s="197">
        <f t="shared" si="0"/>
        <v>26</v>
      </c>
      <c r="B27" s="10" t="s">
        <v>12</v>
      </c>
      <c r="C27" s="19" t="s">
        <v>13</v>
      </c>
      <c r="D27" s="25" t="s">
        <v>34</v>
      </c>
      <c r="E27" s="19" t="s">
        <v>15</v>
      </c>
      <c r="F27" s="10" t="s">
        <v>16</v>
      </c>
      <c r="G27" s="10" t="s">
        <v>16</v>
      </c>
      <c r="H27" s="19" t="s">
        <v>17</v>
      </c>
      <c r="I27" s="10" t="s">
        <v>18</v>
      </c>
      <c r="J27" s="26" t="s">
        <v>19</v>
      </c>
      <c r="K27" s="2" t="s">
        <v>45</v>
      </c>
      <c r="L27" s="198">
        <v>579096.04500000004</v>
      </c>
    </row>
    <row r="28" spans="1:12" ht="36" x14ac:dyDescent="0.2">
      <c r="A28" s="197">
        <f t="shared" si="0"/>
        <v>27</v>
      </c>
      <c r="B28" s="10" t="s">
        <v>12</v>
      </c>
      <c r="C28" s="19" t="s">
        <v>13</v>
      </c>
      <c r="D28" s="25" t="s">
        <v>34</v>
      </c>
      <c r="E28" s="19" t="s">
        <v>15</v>
      </c>
      <c r="F28" s="10" t="s">
        <v>16</v>
      </c>
      <c r="G28" s="10" t="s">
        <v>16</v>
      </c>
      <c r="H28" s="19" t="s">
        <v>17</v>
      </c>
      <c r="I28" s="10" t="s">
        <v>18</v>
      </c>
      <c r="J28" s="26" t="s">
        <v>19</v>
      </c>
      <c r="K28" s="2" t="s">
        <v>46</v>
      </c>
      <c r="L28" s="198">
        <v>1377432.39</v>
      </c>
    </row>
    <row r="29" spans="1:12" ht="36" x14ac:dyDescent="0.2">
      <c r="A29" s="197">
        <f t="shared" si="0"/>
        <v>28</v>
      </c>
      <c r="B29" s="10" t="s">
        <v>12</v>
      </c>
      <c r="C29" s="19" t="s">
        <v>13</v>
      </c>
      <c r="D29" s="25" t="s">
        <v>34</v>
      </c>
      <c r="E29" s="19" t="s">
        <v>15</v>
      </c>
      <c r="F29" s="10" t="s">
        <v>16</v>
      </c>
      <c r="G29" s="10" t="s">
        <v>16</v>
      </c>
      <c r="H29" s="19" t="s">
        <v>17</v>
      </c>
      <c r="I29" s="10" t="s">
        <v>18</v>
      </c>
      <c r="J29" s="26" t="s">
        <v>19</v>
      </c>
      <c r="K29" s="2" t="s">
        <v>39</v>
      </c>
      <c r="L29" s="198">
        <v>1609241.0975000001</v>
      </c>
    </row>
    <row r="30" spans="1:12" ht="82.5" customHeight="1" x14ac:dyDescent="0.2">
      <c r="A30" s="197">
        <f t="shared" si="0"/>
        <v>29</v>
      </c>
      <c r="B30" s="10" t="s">
        <v>12</v>
      </c>
      <c r="C30" s="19" t="s">
        <v>13</v>
      </c>
      <c r="D30" s="25" t="s">
        <v>34</v>
      </c>
      <c r="E30" s="19" t="s">
        <v>15</v>
      </c>
      <c r="F30" s="10" t="s">
        <v>16</v>
      </c>
      <c r="G30" s="10" t="s">
        <v>16</v>
      </c>
      <c r="H30" s="19" t="s">
        <v>17</v>
      </c>
      <c r="I30" s="10" t="s">
        <v>18</v>
      </c>
      <c r="J30" s="26" t="s">
        <v>19</v>
      </c>
      <c r="K30" s="2" t="s">
        <v>39</v>
      </c>
      <c r="L30" s="198">
        <v>3669485.3291666671</v>
      </c>
    </row>
    <row r="31" spans="1:12" ht="76.5" customHeight="1" x14ac:dyDescent="0.2">
      <c r="A31" s="197">
        <f t="shared" si="0"/>
        <v>30</v>
      </c>
      <c r="B31" s="10" t="s">
        <v>12</v>
      </c>
      <c r="C31" s="19" t="s">
        <v>13</v>
      </c>
      <c r="D31" s="25" t="s">
        <v>34</v>
      </c>
      <c r="E31" s="19" t="s">
        <v>15</v>
      </c>
      <c r="F31" s="10" t="s">
        <v>16</v>
      </c>
      <c r="G31" s="10" t="s">
        <v>16</v>
      </c>
      <c r="H31" s="19" t="s">
        <v>17</v>
      </c>
      <c r="I31" s="10" t="s">
        <v>18</v>
      </c>
      <c r="J31" s="26" t="s">
        <v>19</v>
      </c>
      <c r="K31" s="2" t="s">
        <v>47</v>
      </c>
      <c r="L31" s="198">
        <v>536514.22083333333</v>
      </c>
    </row>
    <row r="32" spans="1:12" ht="76.5" customHeight="1" x14ac:dyDescent="0.2">
      <c r="A32" s="197">
        <f t="shared" si="0"/>
        <v>31</v>
      </c>
      <c r="B32" s="10" t="s">
        <v>12</v>
      </c>
      <c r="C32" s="19" t="s">
        <v>13</v>
      </c>
      <c r="D32" s="25" t="s">
        <v>34</v>
      </c>
      <c r="E32" s="19" t="s">
        <v>15</v>
      </c>
      <c r="F32" s="10" t="s">
        <v>16</v>
      </c>
      <c r="G32" s="10" t="s">
        <v>16</v>
      </c>
      <c r="H32" s="19" t="s">
        <v>17</v>
      </c>
      <c r="I32" s="10" t="s">
        <v>18</v>
      </c>
      <c r="J32" s="26" t="s">
        <v>19</v>
      </c>
      <c r="K32" s="2" t="s">
        <v>48</v>
      </c>
      <c r="L32" s="198">
        <v>642655.33333333337</v>
      </c>
    </row>
    <row r="33" spans="1:12" ht="36" x14ac:dyDescent="0.2">
      <c r="A33" s="197">
        <f t="shared" si="0"/>
        <v>32</v>
      </c>
      <c r="B33" s="10" t="s">
        <v>12</v>
      </c>
      <c r="C33" s="19" t="s">
        <v>13</v>
      </c>
      <c r="D33" s="25" t="s">
        <v>49</v>
      </c>
      <c r="E33" s="19" t="s">
        <v>15</v>
      </c>
      <c r="F33" s="10" t="s">
        <v>16</v>
      </c>
      <c r="G33" s="10" t="s">
        <v>16</v>
      </c>
      <c r="H33" s="19" t="s">
        <v>17</v>
      </c>
      <c r="I33" s="10" t="s">
        <v>18</v>
      </c>
      <c r="J33" s="26" t="s">
        <v>19</v>
      </c>
      <c r="K33" s="2" t="s">
        <v>50</v>
      </c>
      <c r="L33" s="198">
        <v>592640.75</v>
      </c>
    </row>
    <row r="34" spans="1:12" ht="36" x14ac:dyDescent="0.2">
      <c r="A34" s="197">
        <f t="shared" si="0"/>
        <v>33</v>
      </c>
      <c r="B34" s="10" t="s">
        <v>12</v>
      </c>
      <c r="C34" s="19" t="s">
        <v>13</v>
      </c>
      <c r="D34" s="25" t="s">
        <v>49</v>
      </c>
      <c r="E34" s="19" t="s">
        <v>15</v>
      </c>
      <c r="F34" s="10" t="s">
        <v>16</v>
      </c>
      <c r="G34" s="10" t="s">
        <v>16</v>
      </c>
      <c r="H34" s="19" t="s">
        <v>17</v>
      </c>
      <c r="I34" s="10" t="s">
        <v>18</v>
      </c>
      <c r="J34" s="26" t="s">
        <v>19</v>
      </c>
      <c r="K34" s="2" t="s">
        <v>51</v>
      </c>
      <c r="L34" s="198">
        <v>683277.55833333335</v>
      </c>
    </row>
    <row r="35" spans="1:12" ht="36" x14ac:dyDescent="0.2">
      <c r="A35" s="197">
        <f t="shared" si="0"/>
        <v>34</v>
      </c>
      <c r="B35" s="10" t="s">
        <v>12</v>
      </c>
      <c r="C35" s="19" t="s">
        <v>13</v>
      </c>
      <c r="D35" s="25" t="s">
        <v>49</v>
      </c>
      <c r="E35" s="19" t="s">
        <v>15</v>
      </c>
      <c r="F35" s="10" t="s">
        <v>16</v>
      </c>
      <c r="G35" s="10" t="s">
        <v>16</v>
      </c>
      <c r="H35" s="19" t="s">
        <v>17</v>
      </c>
      <c r="I35" s="10" t="s">
        <v>18</v>
      </c>
      <c r="J35" s="26" t="s">
        <v>19</v>
      </c>
      <c r="K35" s="2" t="s">
        <v>52</v>
      </c>
      <c r="L35" s="198">
        <v>509157.09333333332</v>
      </c>
    </row>
    <row r="36" spans="1:12" ht="36" x14ac:dyDescent="0.2">
      <c r="A36" s="197">
        <f t="shared" si="0"/>
        <v>35</v>
      </c>
      <c r="B36" s="10" t="s">
        <v>12</v>
      </c>
      <c r="C36" s="19" t="s">
        <v>13</v>
      </c>
      <c r="D36" s="25" t="s">
        <v>49</v>
      </c>
      <c r="E36" s="19" t="s">
        <v>15</v>
      </c>
      <c r="F36" s="10" t="s">
        <v>16</v>
      </c>
      <c r="G36" s="10" t="s">
        <v>16</v>
      </c>
      <c r="H36" s="19" t="s">
        <v>17</v>
      </c>
      <c r="I36" s="10" t="s">
        <v>18</v>
      </c>
      <c r="J36" s="26" t="s">
        <v>19</v>
      </c>
      <c r="K36" s="2" t="s">
        <v>53</v>
      </c>
      <c r="L36" s="198">
        <v>527065.59999999998</v>
      </c>
    </row>
    <row r="37" spans="1:12" ht="36" x14ac:dyDescent="0.2">
      <c r="A37" s="197">
        <f t="shared" si="0"/>
        <v>36</v>
      </c>
      <c r="B37" s="10" t="s">
        <v>12</v>
      </c>
      <c r="C37" s="19" t="s">
        <v>13</v>
      </c>
      <c r="D37" s="25" t="s">
        <v>49</v>
      </c>
      <c r="E37" s="19" t="s">
        <v>15</v>
      </c>
      <c r="F37" s="10" t="s">
        <v>16</v>
      </c>
      <c r="G37" s="10" t="s">
        <v>16</v>
      </c>
      <c r="H37" s="19" t="s">
        <v>17</v>
      </c>
      <c r="I37" s="10" t="s">
        <v>18</v>
      </c>
      <c r="J37" s="26" t="s">
        <v>19</v>
      </c>
      <c r="K37" s="2" t="s">
        <v>54</v>
      </c>
      <c r="L37" s="198">
        <v>540685.12750000006</v>
      </c>
    </row>
    <row r="38" spans="1:12" ht="36" x14ac:dyDescent="0.2">
      <c r="A38" s="197">
        <f t="shared" si="0"/>
        <v>37</v>
      </c>
      <c r="B38" s="10" t="s">
        <v>12</v>
      </c>
      <c r="C38" s="19" t="s">
        <v>13</v>
      </c>
      <c r="D38" s="25" t="s">
        <v>55</v>
      </c>
      <c r="E38" s="19" t="s">
        <v>15</v>
      </c>
      <c r="F38" s="10" t="s">
        <v>16</v>
      </c>
      <c r="G38" s="10" t="s">
        <v>16</v>
      </c>
      <c r="H38" s="19" t="s">
        <v>17</v>
      </c>
      <c r="I38" s="10" t="s">
        <v>18</v>
      </c>
      <c r="J38" s="26" t="s">
        <v>19</v>
      </c>
      <c r="K38" s="2" t="s">
        <v>56</v>
      </c>
      <c r="L38" s="198">
        <v>1026903.6366666667</v>
      </c>
    </row>
    <row r="39" spans="1:12" ht="36" x14ac:dyDescent="0.2">
      <c r="A39" s="197">
        <f t="shared" si="0"/>
        <v>38</v>
      </c>
      <c r="B39" s="10" t="s">
        <v>12</v>
      </c>
      <c r="C39" s="19" t="s">
        <v>13</v>
      </c>
      <c r="D39" s="25" t="s">
        <v>55</v>
      </c>
      <c r="E39" s="19" t="s">
        <v>15</v>
      </c>
      <c r="F39" s="10" t="s">
        <v>16</v>
      </c>
      <c r="G39" s="10" t="s">
        <v>16</v>
      </c>
      <c r="H39" s="19" t="s">
        <v>17</v>
      </c>
      <c r="I39" s="10" t="s">
        <v>18</v>
      </c>
      <c r="J39" s="26" t="s">
        <v>19</v>
      </c>
      <c r="K39" s="2" t="s">
        <v>57</v>
      </c>
      <c r="L39" s="198">
        <v>676336.04999999993</v>
      </c>
    </row>
    <row r="40" spans="1:12" ht="36" x14ac:dyDescent="0.2">
      <c r="A40" s="197">
        <f t="shared" si="0"/>
        <v>39</v>
      </c>
      <c r="B40" s="10" t="s">
        <v>12</v>
      </c>
      <c r="C40" s="19" t="s">
        <v>13</v>
      </c>
      <c r="D40" s="25" t="s">
        <v>55</v>
      </c>
      <c r="E40" s="19" t="s">
        <v>15</v>
      </c>
      <c r="F40" s="10" t="s">
        <v>16</v>
      </c>
      <c r="G40" s="10" t="s">
        <v>16</v>
      </c>
      <c r="H40" s="19" t="s">
        <v>17</v>
      </c>
      <c r="I40" s="10" t="s">
        <v>18</v>
      </c>
      <c r="J40" s="26" t="s">
        <v>19</v>
      </c>
      <c r="K40" s="2" t="s">
        <v>58</v>
      </c>
      <c r="L40" s="198">
        <v>1047334.3658333333</v>
      </c>
    </row>
    <row r="41" spans="1:12" ht="36" x14ac:dyDescent="0.2">
      <c r="A41" s="197">
        <f t="shared" si="0"/>
        <v>40</v>
      </c>
      <c r="B41" s="10" t="s">
        <v>12</v>
      </c>
      <c r="C41" s="19" t="s">
        <v>13</v>
      </c>
      <c r="D41" s="25" t="s">
        <v>55</v>
      </c>
      <c r="E41" s="19" t="s">
        <v>15</v>
      </c>
      <c r="F41" s="10" t="s">
        <v>16</v>
      </c>
      <c r="G41" s="10" t="s">
        <v>16</v>
      </c>
      <c r="H41" s="19" t="s">
        <v>17</v>
      </c>
      <c r="I41" s="10" t="s">
        <v>18</v>
      </c>
      <c r="J41" s="26" t="s">
        <v>19</v>
      </c>
      <c r="K41" s="2" t="s">
        <v>59</v>
      </c>
      <c r="L41" s="198">
        <v>830390.92249999999</v>
      </c>
    </row>
    <row r="42" spans="1:12" ht="36" x14ac:dyDescent="0.2">
      <c r="A42" s="197">
        <f t="shared" si="0"/>
        <v>41</v>
      </c>
      <c r="B42" s="10" t="s">
        <v>12</v>
      </c>
      <c r="C42" s="19" t="s">
        <v>13</v>
      </c>
      <c r="D42" s="25" t="s">
        <v>55</v>
      </c>
      <c r="E42" s="19" t="s">
        <v>15</v>
      </c>
      <c r="F42" s="10" t="s">
        <v>16</v>
      </c>
      <c r="G42" s="10" t="s">
        <v>16</v>
      </c>
      <c r="H42" s="19" t="s">
        <v>17</v>
      </c>
      <c r="I42" s="10" t="s">
        <v>18</v>
      </c>
      <c r="J42" s="26" t="s">
        <v>19</v>
      </c>
      <c r="K42" s="2" t="s">
        <v>60</v>
      </c>
      <c r="L42" s="198">
        <v>1240644.5833333333</v>
      </c>
    </row>
    <row r="43" spans="1:12" ht="36" x14ac:dyDescent="0.2">
      <c r="A43" s="197">
        <f t="shared" si="0"/>
        <v>42</v>
      </c>
      <c r="B43" s="10" t="s">
        <v>12</v>
      </c>
      <c r="C43" s="19" t="s">
        <v>13</v>
      </c>
      <c r="D43" s="25" t="s">
        <v>55</v>
      </c>
      <c r="E43" s="19" t="s">
        <v>15</v>
      </c>
      <c r="F43" s="10" t="s">
        <v>16</v>
      </c>
      <c r="G43" s="10" t="s">
        <v>16</v>
      </c>
      <c r="H43" s="19" t="s">
        <v>17</v>
      </c>
      <c r="I43" s="10" t="s">
        <v>18</v>
      </c>
      <c r="J43" s="26" t="s">
        <v>19</v>
      </c>
      <c r="K43" s="2" t="s">
        <v>61</v>
      </c>
      <c r="L43" s="198">
        <v>729054.58333333337</v>
      </c>
    </row>
    <row r="44" spans="1:12" ht="87" customHeight="1" x14ac:dyDescent="0.2">
      <c r="A44" s="197">
        <f t="shared" si="0"/>
        <v>43</v>
      </c>
      <c r="B44" s="10" t="s">
        <v>12</v>
      </c>
      <c r="C44" s="19" t="s">
        <v>13</v>
      </c>
      <c r="D44" s="25" t="s">
        <v>55</v>
      </c>
      <c r="E44" s="19" t="s">
        <v>15</v>
      </c>
      <c r="F44" s="10" t="s">
        <v>16</v>
      </c>
      <c r="G44" s="10" t="s">
        <v>16</v>
      </c>
      <c r="H44" s="19" t="s">
        <v>17</v>
      </c>
      <c r="I44" s="10" t="s">
        <v>18</v>
      </c>
      <c r="J44" s="26" t="s">
        <v>19</v>
      </c>
      <c r="K44" s="2" t="s">
        <v>62</v>
      </c>
      <c r="L44" s="198">
        <v>659188.0508333334</v>
      </c>
    </row>
    <row r="45" spans="1:12" ht="83.25" customHeight="1" x14ac:dyDescent="0.2">
      <c r="A45" s="197">
        <f t="shared" si="0"/>
        <v>44</v>
      </c>
      <c r="B45" s="10" t="s">
        <v>12</v>
      </c>
      <c r="C45" s="27" t="s">
        <v>63</v>
      </c>
      <c r="D45" s="10" t="s">
        <v>64</v>
      </c>
      <c r="E45" s="10" t="s">
        <v>65</v>
      </c>
      <c r="F45" s="10" t="s">
        <v>66</v>
      </c>
      <c r="G45" s="10" t="s">
        <v>66</v>
      </c>
      <c r="H45" s="10" t="s">
        <v>67</v>
      </c>
      <c r="I45" s="10" t="s">
        <v>68</v>
      </c>
      <c r="J45" s="28" t="s">
        <v>69</v>
      </c>
      <c r="K45" s="10" t="s">
        <v>70</v>
      </c>
      <c r="L45" s="198">
        <v>500000</v>
      </c>
    </row>
    <row r="46" spans="1:12" ht="72" customHeight="1" x14ac:dyDescent="0.2">
      <c r="A46" s="197">
        <f t="shared" si="0"/>
        <v>45</v>
      </c>
      <c r="B46" s="10" t="s">
        <v>12</v>
      </c>
      <c r="C46" s="27" t="s">
        <v>63</v>
      </c>
      <c r="D46" s="10" t="s">
        <v>64</v>
      </c>
      <c r="E46" s="10" t="s">
        <v>65</v>
      </c>
      <c r="F46" s="10" t="s">
        <v>66</v>
      </c>
      <c r="G46" s="10" t="s">
        <v>66</v>
      </c>
      <c r="H46" s="10" t="s">
        <v>67</v>
      </c>
      <c r="I46" s="10" t="s">
        <v>68</v>
      </c>
      <c r="J46" s="28" t="s">
        <v>69</v>
      </c>
      <c r="K46" s="10" t="s">
        <v>71</v>
      </c>
      <c r="L46" s="198">
        <v>1600000</v>
      </c>
    </row>
    <row r="47" spans="1:12" ht="81.75" customHeight="1" x14ac:dyDescent="0.2">
      <c r="A47" s="197">
        <f t="shared" si="0"/>
        <v>46</v>
      </c>
      <c r="B47" s="10" t="s">
        <v>12</v>
      </c>
      <c r="C47" s="27" t="s">
        <v>63</v>
      </c>
      <c r="D47" s="10" t="s">
        <v>64</v>
      </c>
      <c r="E47" s="10" t="s">
        <v>65</v>
      </c>
      <c r="F47" s="10" t="s">
        <v>66</v>
      </c>
      <c r="G47" s="10" t="s">
        <v>66</v>
      </c>
      <c r="H47" s="10" t="s">
        <v>67</v>
      </c>
      <c r="I47" s="10" t="s">
        <v>68</v>
      </c>
      <c r="J47" s="28" t="s">
        <v>69</v>
      </c>
      <c r="K47" s="10" t="s">
        <v>72</v>
      </c>
      <c r="L47" s="198">
        <v>800000</v>
      </c>
    </row>
    <row r="48" spans="1:12" ht="77.25" customHeight="1" x14ac:dyDescent="0.2">
      <c r="A48" s="197">
        <f t="shared" si="0"/>
        <v>47</v>
      </c>
      <c r="B48" s="10" t="s">
        <v>12</v>
      </c>
      <c r="C48" s="27" t="s">
        <v>63</v>
      </c>
      <c r="D48" s="10" t="s">
        <v>64</v>
      </c>
      <c r="E48" s="10" t="s">
        <v>65</v>
      </c>
      <c r="F48" s="10" t="s">
        <v>66</v>
      </c>
      <c r="G48" s="10" t="s">
        <v>66</v>
      </c>
      <c r="H48" s="10" t="s">
        <v>67</v>
      </c>
      <c r="I48" s="10" t="s">
        <v>68</v>
      </c>
      <c r="J48" s="28" t="s">
        <v>69</v>
      </c>
      <c r="K48" s="10" t="s">
        <v>73</v>
      </c>
      <c r="L48" s="198">
        <v>800000</v>
      </c>
    </row>
    <row r="49" spans="1:12" ht="91.5" customHeight="1" x14ac:dyDescent="0.2">
      <c r="A49" s="197">
        <f t="shared" si="0"/>
        <v>48</v>
      </c>
      <c r="B49" s="10" t="s">
        <v>12</v>
      </c>
      <c r="C49" s="27" t="s">
        <v>63</v>
      </c>
      <c r="D49" s="10" t="s">
        <v>64</v>
      </c>
      <c r="E49" s="10" t="s">
        <v>65</v>
      </c>
      <c r="F49" s="10" t="s">
        <v>66</v>
      </c>
      <c r="G49" s="10" t="s">
        <v>66</v>
      </c>
      <c r="H49" s="10" t="s">
        <v>67</v>
      </c>
      <c r="I49" s="10" t="s">
        <v>68</v>
      </c>
      <c r="J49" s="28" t="s">
        <v>69</v>
      </c>
      <c r="K49" s="10" t="s">
        <v>74</v>
      </c>
      <c r="L49" s="198">
        <v>800000</v>
      </c>
    </row>
    <row r="50" spans="1:12" ht="87" customHeight="1" x14ac:dyDescent="0.2">
      <c r="A50" s="197">
        <f t="shared" si="0"/>
        <v>49</v>
      </c>
      <c r="B50" s="10" t="s">
        <v>12</v>
      </c>
      <c r="C50" s="27" t="s">
        <v>63</v>
      </c>
      <c r="D50" s="10" t="s">
        <v>64</v>
      </c>
      <c r="E50" s="10" t="s">
        <v>65</v>
      </c>
      <c r="F50" s="10" t="s">
        <v>66</v>
      </c>
      <c r="G50" s="10" t="s">
        <v>66</v>
      </c>
      <c r="H50" s="10" t="s">
        <v>67</v>
      </c>
      <c r="I50" s="10" t="s">
        <v>68</v>
      </c>
      <c r="J50" s="28" t="s">
        <v>69</v>
      </c>
      <c r="K50" s="10" t="s">
        <v>75</v>
      </c>
      <c r="L50" s="198">
        <v>800000</v>
      </c>
    </row>
    <row r="51" spans="1:12" ht="94.5" customHeight="1" x14ac:dyDescent="0.2">
      <c r="A51" s="197">
        <f t="shared" si="0"/>
        <v>50</v>
      </c>
      <c r="B51" s="10" t="s">
        <v>12</v>
      </c>
      <c r="C51" s="27" t="s">
        <v>63</v>
      </c>
      <c r="D51" s="10" t="s">
        <v>64</v>
      </c>
      <c r="E51" s="10" t="s">
        <v>65</v>
      </c>
      <c r="F51" s="10" t="s">
        <v>66</v>
      </c>
      <c r="G51" s="10" t="s">
        <v>66</v>
      </c>
      <c r="H51" s="10" t="s">
        <v>67</v>
      </c>
      <c r="I51" s="10" t="s">
        <v>68</v>
      </c>
      <c r="J51" s="28" t="s">
        <v>69</v>
      </c>
      <c r="K51" s="10" t="s">
        <v>76</v>
      </c>
      <c r="L51" s="198">
        <v>800000</v>
      </c>
    </row>
    <row r="52" spans="1:12" ht="109.5" customHeight="1" x14ac:dyDescent="0.2">
      <c r="A52" s="197">
        <f t="shared" si="0"/>
        <v>51</v>
      </c>
      <c r="B52" s="10" t="s">
        <v>12</v>
      </c>
      <c r="C52" s="27" t="s">
        <v>63</v>
      </c>
      <c r="D52" s="10" t="s">
        <v>64</v>
      </c>
      <c r="E52" s="10" t="s">
        <v>65</v>
      </c>
      <c r="F52" s="10" t="s">
        <v>66</v>
      </c>
      <c r="G52" s="10" t="s">
        <v>66</v>
      </c>
      <c r="H52" s="10" t="s">
        <v>67</v>
      </c>
      <c r="I52" s="10" t="s">
        <v>68</v>
      </c>
      <c r="J52" s="28" t="s">
        <v>69</v>
      </c>
      <c r="K52" s="10" t="s">
        <v>77</v>
      </c>
      <c r="L52" s="198">
        <v>1000000</v>
      </c>
    </row>
    <row r="53" spans="1:12" ht="93" customHeight="1" x14ac:dyDescent="0.2">
      <c r="A53" s="197">
        <f t="shared" si="0"/>
        <v>52</v>
      </c>
      <c r="B53" s="10" t="s">
        <v>12</v>
      </c>
      <c r="C53" s="27" t="s">
        <v>63</v>
      </c>
      <c r="D53" s="10" t="s">
        <v>64</v>
      </c>
      <c r="E53" s="10" t="s">
        <v>65</v>
      </c>
      <c r="F53" s="10" t="s">
        <v>66</v>
      </c>
      <c r="G53" s="10" t="s">
        <v>66</v>
      </c>
      <c r="H53" s="10" t="s">
        <v>67</v>
      </c>
      <c r="I53" s="10" t="s">
        <v>68</v>
      </c>
      <c r="J53" s="28" t="s">
        <v>69</v>
      </c>
      <c r="K53" s="10" t="s">
        <v>78</v>
      </c>
      <c r="L53" s="198">
        <v>1000000</v>
      </c>
    </row>
    <row r="54" spans="1:12" ht="96" customHeight="1" x14ac:dyDescent="0.2">
      <c r="A54" s="197">
        <f t="shared" si="0"/>
        <v>53</v>
      </c>
      <c r="B54" s="10" t="s">
        <v>12</v>
      </c>
      <c r="C54" s="27" t="s">
        <v>63</v>
      </c>
      <c r="D54" s="10" t="s">
        <v>64</v>
      </c>
      <c r="E54" s="10" t="s">
        <v>65</v>
      </c>
      <c r="F54" s="10" t="s">
        <v>66</v>
      </c>
      <c r="G54" s="10" t="s">
        <v>66</v>
      </c>
      <c r="H54" s="10" t="s">
        <v>67</v>
      </c>
      <c r="I54" s="10" t="s">
        <v>68</v>
      </c>
      <c r="J54" s="28" t="s">
        <v>69</v>
      </c>
      <c r="K54" s="10" t="s">
        <v>79</v>
      </c>
      <c r="L54" s="198">
        <v>1000000</v>
      </c>
    </row>
    <row r="55" spans="1:12" ht="90.75" customHeight="1" x14ac:dyDescent="0.2">
      <c r="A55" s="197">
        <f t="shared" si="0"/>
        <v>54</v>
      </c>
      <c r="B55" s="10" t="s">
        <v>12</v>
      </c>
      <c r="C55" s="27" t="s">
        <v>80</v>
      </c>
      <c r="D55" s="10" t="s">
        <v>81</v>
      </c>
      <c r="E55" s="29" t="s">
        <v>82</v>
      </c>
      <c r="F55" s="10" t="s">
        <v>83</v>
      </c>
      <c r="G55" s="10" t="s">
        <v>83</v>
      </c>
      <c r="H55" s="10" t="s">
        <v>84</v>
      </c>
      <c r="I55" s="10" t="s">
        <v>85</v>
      </c>
      <c r="J55" s="28" t="s">
        <v>86</v>
      </c>
      <c r="K55" s="3" t="s">
        <v>87</v>
      </c>
      <c r="L55" s="198">
        <v>2012723.8099999998</v>
      </c>
    </row>
    <row r="56" spans="1:12" ht="81" customHeight="1" x14ac:dyDescent="0.2">
      <c r="A56" s="197">
        <f t="shared" si="0"/>
        <v>55</v>
      </c>
      <c r="B56" s="10" t="s">
        <v>12</v>
      </c>
      <c r="C56" s="27" t="s">
        <v>80</v>
      </c>
      <c r="D56" s="10" t="s">
        <v>81</v>
      </c>
      <c r="E56" s="29" t="s">
        <v>82</v>
      </c>
      <c r="F56" s="10" t="s">
        <v>83</v>
      </c>
      <c r="G56" s="10" t="s">
        <v>83</v>
      </c>
      <c r="H56" s="10" t="s">
        <v>84</v>
      </c>
      <c r="I56" s="10" t="s">
        <v>85</v>
      </c>
      <c r="J56" s="28" t="s">
        <v>86</v>
      </c>
      <c r="K56" s="3" t="s">
        <v>88</v>
      </c>
      <c r="L56" s="198">
        <v>1230000</v>
      </c>
    </row>
    <row r="57" spans="1:12" ht="83.25" customHeight="1" x14ac:dyDescent="0.2">
      <c r="A57" s="197">
        <f t="shared" si="0"/>
        <v>56</v>
      </c>
      <c r="B57" s="10" t="s">
        <v>12</v>
      </c>
      <c r="C57" s="27" t="s">
        <v>80</v>
      </c>
      <c r="D57" s="10" t="s">
        <v>81</v>
      </c>
      <c r="E57" s="29" t="s">
        <v>82</v>
      </c>
      <c r="F57" s="10" t="s">
        <v>83</v>
      </c>
      <c r="G57" s="10" t="s">
        <v>83</v>
      </c>
      <c r="H57" s="10" t="s">
        <v>84</v>
      </c>
      <c r="I57" s="10" t="s">
        <v>85</v>
      </c>
      <c r="J57" s="28" t="s">
        <v>86</v>
      </c>
      <c r="K57" s="3" t="s">
        <v>89</v>
      </c>
      <c r="L57" s="198">
        <v>929076.44</v>
      </c>
    </row>
    <row r="58" spans="1:12" ht="97.5" customHeight="1" x14ac:dyDescent="0.2">
      <c r="A58" s="197">
        <f t="shared" si="0"/>
        <v>57</v>
      </c>
      <c r="B58" s="10" t="s">
        <v>12</v>
      </c>
      <c r="C58" s="27" t="s">
        <v>80</v>
      </c>
      <c r="D58" s="10" t="s">
        <v>81</v>
      </c>
      <c r="E58" s="29" t="s">
        <v>82</v>
      </c>
      <c r="F58" s="10" t="s">
        <v>83</v>
      </c>
      <c r="G58" s="10" t="s">
        <v>83</v>
      </c>
      <c r="H58" s="10" t="s">
        <v>84</v>
      </c>
      <c r="I58" s="10" t="s">
        <v>85</v>
      </c>
      <c r="J58" s="28" t="s">
        <v>86</v>
      </c>
      <c r="K58" s="3" t="s">
        <v>90</v>
      </c>
      <c r="L58" s="198">
        <v>899830.14333333343</v>
      </c>
    </row>
    <row r="59" spans="1:12" ht="93" customHeight="1" x14ac:dyDescent="0.2">
      <c r="A59" s="197">
        <f t="shared" si="0"/>
        <v>58</v>
      </c>
      <c r="B59" s="10" t="s">
        <v>12</v>
      </c>
      <c r="C59" s="27" t="s">
        <v>80</v>
      </c>
      <c r="D59" s="10" t="s">
        <v>81</v>
      </c>
      <c r="E59" s="29" t="s">
        <v>82</v>
      </c>
      <c r="F59" s="10" t="s">
        <v>83</v>
      </c>
      <c r="G59" s="10" t="s">
        <v>83</v>
      </c>
      <c r="H59" s="10" t="s">
        <v>84</v>
      </c>
      <c r="I59" s="10" t="s">
        <v>85</v>
      </c>
      <c r="J59" s="28" t="s">
        <v>86</v>
      </c>
      <c r="K59" s="3" t="s">
        <v>91</v>
      </c>
      <c r="L59" s="198">
        <v>787382.35</v>
      </c>
    </row>
    <row r="60" spans="1:12" ht="96.75" customHeight="1" x14ac:dyDescent="0.2">
      <c r="A60" s="197">
        <f t="shared" si="0"/>
        <v>59</v>
      </c>
      <c r="B60" s="10" t="s">
        <v>12</v>
      </c>
      <c r="C60" s="27" t="s">
        <v>80</v>
      </c>
      <c r="D60" s="10" t="s">
        <v>81</v>
      </c>
      <c r="E60" s="29" t="s">
        <v>82</v>
      </c>
      <c r="F60" s="10" t="s">
        <v>83</v>
      </c>
      <c r="G60" s="10" t="s">
        <v>83</v>
      </c>
      <c r="H60" s="10" t="s">
        <v>84</v>
      </c>
      <c r="I60" s="10" t="s">
        <v>85</v>
      </c>
      <c r="J60" s="28" t="s">
        <v>86</v>
      </c>
      <c r="K60" s="3" t="s">
        <v>92</v>
      </c>
      <c r="L60" s="198">
        <v>643559.31666666665</v>
      </c>
    </row>
    <row r="61" spans="1:12" ht="78" customHeight="1" x14ac:dyDescent="0.2">
      <c r="A61" s="197">
        <f t="shared" si="0"/>
        <v>60</v>
      </c>
      <c r="B61" s="10" t="s">
        <v>12</v>
      </c>
      <c r="C61" s="27" t="s">
        <v>80</v>
      </c>
      <c r="D61" s="10" t="s">
        <v>81</v>
      </c>
      <c r="E61" s="29" t="s">
        <v>82</v>
      </c>
      <c r="F61" s="10" t="s">
        <v>83</v>
      </c>
      <c r="G61" s="10" t="s">
        <v>83</v>
      </c>
      <c r="H61" s="10" t="s">
        <v>84</v>
      </c>
      <c r="I61" s="10" t="s">
        <v>85</v>
      </c>
      <c r="J61" s="28" t="s">
        <v>86</v>
      </c>
      <c r="K61" s="3" t="s">
        <v>93</v>
      </c>
      <c r="L61" s="198">
        <v>634711.89666666661</v>
      </c>
    </row>
    <row r="62" spans="1:12" ht="87.75" customHeight="1" x14ac:dyDescent="0.2">
      <c r="A62" s="197">
        <f t="shared" si="0"/>
        <v>61</v>
      </c>
      <c r="B62" s="10" t="s">
        <v>12</v>
      </c>
      <c r="C62" s="27" t="s">
        <v>80</v>
      </c>
      <c r="D62" s="10" t="s">
        <v>81</v>
      </c>
      <c r="E62" s="29" t="s">
        <v>82</v>
      </c>
      <c r="F62" s="10" t="s">
        <v>83</v>
      </c>
      <c r="G62" s="10" t="s">
        <v>83</v>
      </c>
      <c r="H62" s="10" t="s">
        <v>84</v>
      </c>
      <c r="I62" s="10" t="s">
        <v>85</v>
      </c>
      <c r="J62" s="28" t="s">
        <v>86</v>
      </c>
      <c r="K62" s="3" t="s">
        <v>94</v>
      </c>
      <c r="L62" s="198">
        <v>569488.71666666667</v>
      </c>
    </row>
    <row r="63" spans="1:12" ht="80.25" customHeight="1" x14ac:dyDescent="0.2">
      <c r="A63" s="197">
        <f t="shared" si="0"/>
        <v>62</v>
      </c>
      <c r="B63" s="10" t="s">
        <v>12</v>
      </c>
      <c r="C63" s="27" t="s">
        <v>80</v>
      </c>
      <c r="D63" s="10" t="s">
        <v>81</v>
      </c>
      <c r="E63" s="29" t="s">
        <v>82</v>
      </c>
      <c r="F63" s="10" t="s">
        <v>83</v>
      </c>
      <c r="G63" s="10" t="s">
        <v>83</v>
      </c>
      <c r="H63" s="10" t="s">
        <v>84</v>
      </c>
      <c r="I63" s="10" t="s">
        <v>85</v>
      </c>
      <c r="J63" s="28" t="s">
        <v>86</v>
      </c>
      <c r="K63" s="3" t="s">
        <v>95</v>
      </c>
      <c r="L63" s="198">
        <v>544997.17666666664</v>
      </c>
    </row>
    <row r="64" spans="1:12" ht="96" customHeight="1" x14ac:dyDescent="0.2">
      <c r="A64" s="197">
        <f t="shared" si="0"/>
        <v>63</v>
      </c>
      <c r="B64" s="10" t="s">
        <v>12</v>
      </c>
      <c r="C64" s="27" t="s">
        <v>80</v>
      </c>
      <c r="D64" s="10" t="s">
        <v>81</v>
      </c>
      <c r="E64" s="29" t="s">
        <v>82</v>
      </c>
      <c r="F64" s="10" t="s">
        <v>83</v>
      </c>
      <c r="G64" s="10" t="s">
        <v>83</v>
      </c>
      <c r="H64" s="10" t="s">
        <v>84</v>
      </c>
      <c r="I64" s="10" t="s">
        <v>85</v>
      </c>
      <c r="J64" s="28" t="s">
        <v>86</v>
      </c>
      <c r="K64" s="3" t="s">
        <v>96</v>
      </c>
      <c r="L64" s="198">
        <v>518994.91333333333</v>
      </c>
    </row>
    <row r="65" spans="1:12" ht="88.5" customHeight="1" x14ac:dyDescent="0.2">
      <c r="A65" s="197">
        <f t="shared" si="0"/>
        <v>64</v>
      </c>
      <c r="B65" s="10" t="s">
        <v>12</v>
      </c>
      <c r="C65" s="27" t="s">
        <v>80</v>
      </c>
      <c r="D65" s="10" t="s">
        <v>81</v>
      </c>
      <c r="E65" s="29" t="s">
        <v>82</v>
      </c>
      <c r="F65" s="10" t="s">
        <v>83</v>
      </c>
      <c r="G65" s="10" t="s">
        <v>83</v>
      </c>
      <c r="H65" s="10" t="s">
        <v>84</v>
      </c>
      <c r="I65" s="10" t="s">
        <v>85</v>
      </c>
      <c r="J65" s="28" t="s">
        <v>86</v>
      </c>
      <c r="K65" s="3" t="s">
        <v>97</v>
      </c>
      <c r="L65" s="198">
        <v>472018.54333333328</v>
      </c>
    </row>
    <row r="66" spans="1:12" ht="90.75" customHeight="1" x14ac:dyDescent="0.2">
      <c r="A66" s="197">
        <f t="shared" si="0"/>
        <v>65</v>
      </c>
      <c r="B66" s="10" t="s">
        <v>12</v>
      </c>
      <c r="C66" s="27" t="s">
        <v>80</v>
      </c>
      <c r="D66" s="10" t="s">
        <v>81</v>
      </c>
      <c r="E66" s="29" t="s">
        <v>82</v>
      </c>
      <c r="F66" s="10" t="s">
        <v>83</v>
      </c>
      <c r="G66" s="10" t="s">
        <v>83</v>
      </c>
      <c r="H66" s="10" t="s">
        <v>84</v>
      </c>
      <c r="I66" s="10" t="s">
        <v>85</v>
      </c>
      <c r="J66" s="28" t="s">
        <v>86</v>
      </c>
      <c r="K66" s="3" t="s">
        <v>98</v>
      </c>
      <c r="L66" s="198">
        <v>458461.52333333337</v>
      </c>
    </row>
    <row r="67" spans="1:12" ht="90" customHeight="1" x14ac:dyDescent="0.2">
      <c r="A67" s="197">
        <f t="shared" si="0"/>
        <v>66</v>
      </c>
      <c r="B67" s="10" t="s">
        <v>12</v>
      </c>
      <c r="C67" s="27" t="s">
        <v>80</v>
      </c>
      <c r="D67" s="10" t="s">
        <v>81</v>
      </c>
      <c r="E67" s="29" t="s">
        <v>82</v>
      </c>
      <c r="F67" s="10" t="s">
        <v>83</v>
      </c>
      <c r="G67" s="10" t="s">
        <v>83</v>
      </c>
      <c r="H67" s="10" t="s">
        <v>84</v>
      </c>
      <c r="I67" s="10" t="s">
        <v>85</v>
      </c>
      <c r="J67" s="28" t="s">
        <v>86</v>
      </c>
      <c r="K67" s="3" t="s">
        <v>99</v>
      </c>
      <c r="L67" s="198">
        <v>410315.44</v>
      </c>
    </row>
    <row r="68" spans="1:12" ht="93" customHeight="1" x14ac:dyDescent="0.2">
      <c r="A68" s="197">
        <f t="shared" ref="A68:A131" si="1">A67+1</f>
        <v>67</v>
      </c>
      <c r="B68" s="10" t="s">
        <v>12</v>
      </c>
      <c r="C68" s="27" t="s">
        <v>80</v>
      </c>
      <c r="D68" s="10" t="s">
        <v>81</v>
      </c>
      <c r="E68" s="29" t="s">
        <v>82</v>
      </c>
      <c r="F68" s="10" t="s">
        <v>83</v>
      </c>
      <c r="G68" s="10" t="s">
        <v>83</v>
      </c>
      <c r="H68" s="10" t="s">
        <v>84</v>
      </c>
      <c r="I68" s="10" t="s">
        <v>85</v>
      </c>
      <c r="J68" s="28" t="s">
        <v>86</v>
      </c>
      <c r="K68" s="3" t="s">
        <v>100</v>
      </c>
      <c r="L68" s="198">
        <v>405877.3666666667</v>
      </c>
    </row>
    <row r="69" spans="1:12" ht="95.25" customHeight="1" x14ac:dyDescent="0.2">
      <c r="A69" s="197">
        <f t="shared" si="1"/>
        <v>68</v>
      </c>
      <c r="B69" s="10" t="s">
        <v>12</v>
      </c>
      <c r="C69" s="27" t="s">
        <v>80</v>
      </c>
      <c r="D69" s="10" t="s">
        <v>81</v>
      </c>
      <c r="E69" s="29" t="s">
        <v>82</v>
      </c>
      <c r="F69" s="10" t="s">
        <v>83</v>
      </c>
      <c r="G69" s="10" t="s">
        <v>83</v>
      </c>
      <c r="H69" s="10" t="s">
        <v>84</v>
      </c>
      <c r="I69" s="10" t="s">
        <v>85</v>
      </c>
      <c r="J69" s="28" t="s">
        <v>86</v>
      </c>
      <c r="K69" s="3" t="s">
        <v>101</v>
      </c>
      <c r="L69" s="198">
        <v>359099.6766666667</v>
      </c>
    </row>
    <row r="70" spans="1:12" ht="86.25" customHeight="1" x14ac:dyDescent="0.2">
      <c r="A70" s="197">
        <f t="shared" si="1"/>
        <v>69</v>
      </c>
      <c r="B70" s="10" t="s">
        <v>12</v>
      </c>
      <c r="C70" s="30" t="s">
        <v>102</v>
      </c>
      <c r="D70" s="31" t="s">
        <v>81</v>
      </c>
      <c r="E70" s="31" t="s">
        <v>103</v>
      </c>
      <c r="F70" s="30" t="s">
        <v>104</v>
      </c>
      <c r="G70" s="30" t="s">
        <v>104</v>
      </c>
      <c r="H70" s="30" t="s">
        <v>105</v>
      </c>
      <c r="I70" s="30" t="s">
        <v>106</v>
      </c>
      <c r="J70" s="30" t="s">
        <v>107</v>
      </c>
      <c r="K70" s="30" t="s">
        <v>108</v>
      </c>
      <c r="L70" s="198">
        <v>3761125.54</v>
      </c>
    </row>
    <row r="71" spans="1:12" ht="92.25" customHeight="1" x14ac:dyDescent="0.2">
      <c r="A71" s="197">
        <f t="shared" si="1"/>
        <v>70</v>
      </c>
      <c r="B71" s="10" t="s">
        <v>12</v>
      </c>
      <c r="C71" s="30" t="s">
        <v>102</v>
      </c>
      <c r="D71" s="31" t="s">
        <v>81</v>
      </c>
      <c r="E71" s="31" t="s">
        <v>109</v>
      </c>
      <c r="F71" s="30" t="s">
        <v>104</v>
      </c>
      <c r="G71" s="30" t="s">
        <v>104</v>
      </c>
      <c r="H71" s="30" t="s">
        <v>105</v>
      </c>
      <c r="I71" s="30" t="s">
        <v>106</v>
      </c>
      <c r="J71" s="30" t="s">
        <v>107</v>
      </c>
      <c r="K71" s="30" t="s">
        <v>110</v>
      </c>
      <c r="L71" s="198">
        <v>511560</v>
      </c>
    </row>
    <row r="72" spans="1:12" ht="36" x14ac:dyDescent="0.2">
      <c r="A72" s="197">
        <f t="shared" si="1"/>
        <v>71</v>
      </c>
      <c r="B72" s="10" t="s">
        <v>12</v>
      </c>
      <c r="C72" s="30" t="s">
        <v>102</v>
      </c>
      <c r="D72" s="31" t="s">
        <v>81</v>
      </c>
      <c r="E72" s="31" t="s">
        <v>109</v>
      </c>
      <c r="F72" s="30" t="s">
        <v>104</v>
      </c>
      <c r="G72" s="30" t="s">
        <v>104</v>
      </c>
      <c r="H72" s="30" t="s">
        <v>105</v>
      </c>
      <c r="I72" s="30" t="s">
        <v>106</v>
      </c>
      <c r="J72" s="30" t="s">
        <v>107</v>
      </c>
      <c r="K72" s="30" t="s">
        <v>111</v>
      </c>
      <c r="L72" s="198">
        <v>2776127.18</v>
      </c>
    </row>
    <row r="73" spans="1:12" ht="91.5" customHeight="1" x14ac:dyDescent="0.2">
      <c r="A73" s="197">
        <f t="shared" si="1"/>
        <v>72</v>
      </c>
      <c r="B73" s="10" t="s">
        <v>12</v>
      </c>
      <c r="C73" s="30" t="s">
        <v>102</v>
      </c>
      <c r="D73" s="31" t="s">
        <v>81</v>
      </c>
      <c r="E73" s="31" t="s">
        <v>109</v>
      </c>
      <c r="F73" s="30" t="s">
        <v>104</v>
      </c>
      <c r="G73" s="30" t="s">
        <v>104</v>
      </c>
      <c r="H73" s="30" t="s">
        <v>105</v>
      </c>
      <c r="I73" s="30" t="s">
        <v>106</v>
      </c>
      <c r="J73" s="30" t="s">
        <v>107</v>
      </c>
      <c r="K73" s="30" t="s">
        <v>112</v>
      </c>
      <c r="L73" s="198">
        <v>3002402.48</v>
      </c>
    </row>
    <row r="74" spans="1:12" ht="90.75" customHeight="1" x14ac:dyDescent="0.2">
      <c r="A74" s="197">
        <f t="shared" si="1"/>
        <v>73</v>
      </c>
      <c r="B74" s="10" t="s">
        <v>12</v>
      </c>
      <c r="C74" s="30" t="s">
        <v>102</v>
      </c>
      <c r="D74" s="31" t="s">
        <v>81</v>
      </c>
      <c r="E74" s="31" t="s">
        <v>109</v>
      </c>
      <c r="F74" s="30" t="s">
        <v>104</v>
      </c>
      <c r="G74" s="30" t="s">
        <v>104</v>
      </c>
      <c r="H74" s="30" t="s">
        <v>105</v>
      </c>
      <c r="I74" s="30" t="s">
        <v>106</v>
      </c>
      <c r="J74" s="30" t="s">
        <v>107</v>
      </c>
      <c r="K74" s="30" t="s">
        <v>113</v>
      </c>
      <c r="L74" s="198">
        <v>1275930</v>
      </c>
    </row>
    <row r="75" spans="1:12" ht="36" x14ac:dyDescent="0.2">
      <c r="A75" s="197">
        <f t="shared" si="1"/>
        <v>74</v>
      </c>
      <c r="B75" s="10" t="s">
        <v>12</v>
      </c>
      <c r="C75" s="30" t="s">
        <v>102</v>
      </c>
      <c r="D75" s="31" t="s">
        <v>81</v>
      </c>
      <c r="E75" s="31" t="s">
        <v>109</v>
      </c>
      <c r="F75" s="30" t="s">
        <v>104</v>
      </c>
      <c r="G75" s="30" t="s">
        <v>104</v>
      </c>
      <c r="H75" s="30" t="s">
        <v>105</v>
      </c>
      <c r="I75" s="30" t="s">
        <v>106</v>
      </c>
      <c r="J75" s="30" t="s">
        <v>107</v>
      </c>
      <c r="K75" s="30" t="s">
        <v>114</v>
      </c>
      <c r="L75" s="198">
        <v>922195.95</v>
      </c>
    </row>
    <row r="76" spans="1:12" ht="102" customHeight="1" x14ac:dyDescent="0.2">
      <c r="A76" s="197">
        <f t="shared" si="1"/>
        <v>75</v>
      </c>
      <c r="B76" s="10" t="s">
        <v>12</v>
      </c>
      <c r="C76" s="30" t="s">
        <v>102</v>
      </c>
      <c r="D76" s="31" t="s">
        <v>81</v>
      </c>
      <c r="E76" s="31" t="s">
        <v>109</v>
      </c>
      <c r="F76" s="30" t="s">
        <v>104</v>
      </c>
      <c r="G76" s="30" t="s">
        <v>104</v>
      </c>
      <c r="H76" s="30" t="s">
        <v>105</v>
      </c>
      <c r="I76" s="30" t="s">
        <v>106</v>
      </c>
      <c r="J76" s="30" t="s">
        <v>107</v>
      </c>
      <c r="K76" s="30" t="s">
        <v>115</v>
      </c>
      <c r="L76" s="198">
        <v>2551448.9</v>
      </c>
    </row>
    <row r="77" spans="1:12" ht="100.5" customHeight="1" x14ac:dyDescent="0.2">
      <c r="A77" s="197">
        <f t="shared" si="1"/>
        <v>76</v>
      </c>
      <c r="B77" s="10" t="s">
        <v>12</v>
      </c>
      <c r="C77" s="30" t="s">
        <v>102</v>
      </c>
      <c r="D77" s="31" t="s">
        <v>81</v>
      </c>
      <c r="E77" s="31" t="s">
        <v>109</v>
      </c>
      <c r="F77" s="30" t="s">
        <v>104</v>
      </c>
      <c r="G77" s="30" t="s">
        <v>104</v>
      </c>
      <c r="H77" s="30" t="s">
        <v>105</v>
      </c>
      <c r="I77" s="30" t="s">
        <v>106</v>
      </c>
      <c r="J77" s="30" t="s">
        <v>107</v>
      </c>
      <c r="K77" s="30" t="s">
        <v>116</v>
      </c>
      <c r="L77" s="198">
        <v>2823786.47</v>
      </c>
    </row>
    <row r="78" spans="1:12" ht="36" x14ac:dyDescent="0.2">
      <c r="A78" s="197">
        <f t="shared" si="1"/>
        <v>77</v>
      </c>
      <c r="B78" s="10" t="s">
        <v>12</v>
      </c>
      <c r="C78" s="30" t="s">
        <v>102</v>
      </c>
      <c r="D78" s="31" t="s">
        <v>81</v>
      </c>
      <c r="E78" s="31" t="s">
        <v>109</v>
      </c>
      <c r="F78" s="30" t="s">
        <v>104</v>
      </c>
      <c r="G78" s="30" t="s">
        <v>104</v>
      </c>
      <c r="H78" s="30" t="s">
        <v>105</v>
      </c>
      <c r="I78" s="30" t="s">
        <v>106</v>
      </c>
      <c r="J78" s="30" t="s">
        <v>107</v>
      </c>
      <c r="K78" s="30" t="s">
        <v>117</v>
      </c>
      <c r="L78" s="198">
        <v>1068922.81</v>
      </c>
    </row>
    <row r="79" spans="1:12" ht="90" customHeight="1" x14ac:dyDescent="0.2">
      <c r="A79" s="197">
        <f t="shared" si="1"/>
        <v>78</v>
      </c>
      <c r="B79" s="10" t="s">
        <v>12</v>
      </c>
      <c r="C79" s="30" t="s">
        <v>102</v>
      </c>
      <c r="D79" s="31" t="s">
        <v>81</v>
      </c>
      <c r="E79" s="31" t="s">
        <v>109</v>
      </c>
      <c r="F79" s="30" t="s">
        <v>104</v>
      </c>
      <c r="G79" s="30" t="s">
        <v>104</v>
      </c>
      <c r="H79" s="30" t="s">
        <v>105</v>
      </c>
      <c r="I79" s="30" t="s">
        <v>106</v>
      </c>
      <c r="J79" s="30" t="s">
        <v>107</v>
      </c>
      <c r="K79" s="30" t="s">
        <v>118</v>
      </c>
      <c r="L79" s="198">
        <v>1179531.27</v>
      </c>
    </row>
    <row r="80" spans="1:12" ht="68.25" customHeight="1" x14ac:dyDescent="0.2">
      <c r="A80" s="197">
        <f t="shared" si="1"/>
        <v>79</v>
      </c>
      <c r="B80" s="10" t="s">
        <v>12</v>
      </c>
      <c r="C80" s="11" t="s">
        <v>119</v>
      </c>
      <c r="D80" s="11" t="s">
        <v>120</v>
      </c>
      <c r="E80" s="32" t="s">
        <v>121</v>
      </c>
      <c r="F80" s="11" t="s">
        <v>122</v>
      </c>
      <c r="G80" s="11" t="s">
        <v>123</v>
      </c>
      <c r="H80" s="32" t="s">
        <v>124</v>
      </c>
      <c r="I80" s="32" t="s">
        <v>125</v>
      </c>
      <c r="J80" s="33" t="s">
        <v>126</v>
      </c>
      <c r="K80" s="11" t="s">
        <v>127</v>
      </c>
      <c r="L80" s="198">
        <v>4400000</v>
      </c>
    </row>
    <row r="81" spans="1:12" ht="36" x14ac:dyDescent="0.2">
      <c r="A81" s="197">
        <f t="shared" si="1"/>
        <v>80</v>
      </c>
      <c r="B81" s="10" t="s">
        <v>12</v>
      </c>
      <c r="C81" s="11" t="s">
        <v>119</v>
      </c>
      <c r="D81" s="11" t="s">
        <v>120</v>
      </c>
      <c r="E81" s="32" t="str">
        <f>$E$2</f>
        <v>29.23.1</v>
      </c>
      <c r="F81" s="11" t="str">
        <f>$F$2</f>
        <v xml:space="preserve">143907, Моск. обл., г. Балашиха, пр-т Ленина, д. 67. </v>
      </c>
      <c r="G81" s="11" t="str">
        <f>$G$2</f>
        <v xml:space="preserve">143907, Моск. обл., г. Балашиха, пр-т Ленина, д. 67. </v>
      </c>
      <c r="H81" s="32" t="s">
        <v>124</v>
      </c>
      <c r="I81" s="32" t="s">
        <v>125</v>
      </c>
      <c r="J81" s="33" t="s">
        <v>126</v>
      </c>
      <c r="K81" s="32" t="s">
        <v>128</v>
      </c>
      <c r="L81" s="198">
        <v>485000</v>
      </c>
    </row>
    <row r="82" spans="1:12" ht="80.25" customHeight="1" x14ac:dyDescent="0.2">
      <c r="A82" s="197">
        <f t="shared" si="1"/>
        <v>81</v>
      </c>
      <c r="B82" s="10" t="s">
        <v>12</v>
      </c>
      <c r="C82" s="11" t="s">
        <v>119</v>
      </c>
      <c r="D82" s="11" t="s">
        <v>120</v>
      </c>
      <c r="E82" s="32" t="str">
        <f>$E$2</f>
        <v>29.23.1</v>
      </c>
      <c r="F82" s="11" t="str">
        <f>$F$2</f>
        <v xml:space="preserve">143907, Моск. обл., г. Балашиха, пр-т Ленина, д. 67. </v>
      </c>
      <c r="G82" s="11" t="str">
        <f>$G$2</f>
        <v xml:space="preserve">143907, Моск. обл., г. Балашиха, пр-т Ленина, д. 67. </v>
      </c>
      <c r="H82" s="32" t="s">
        <v>124</v>
      </c>
      <c r="I82" s="32" t="s">
        <v>125</v>
      </c>
      <c r="J82" s="33" t="s">
        <v>126</v>
      </c>
      <c r="K82" s="32" t="s">
        <v>129</v>
      </c>
      <c r="L82" s="198">
        <v>400000</v>
      </c>
    </row>
    <row r="83" spans="1:12" ht="71.25" customHeight="1" x14ac:dyDescent="0.2">
      <c r="A83" s="197">
        <f t="shared" si="1"/>
        <v>82</v>
      </c>
      <c r="B83" s="10" t="s">
        <v>12</v>
      </c>
      <c r="C83" s="10" t="s">
        <v>130</v>
      </c>
      <c r="D83" s="19" t="s">
        <v>131</v>
      </c>
      <c r="E83" s="19" t="s">
        <v>132</v>
      </c>
      <c r="F83" s="10" t="s">
        <v>133</v>
      </c>
      <c r="G83" s="10" t="s">
        <v>134</v>
      </c>
      <c r="H83" s="10" t="s">
        <v>135</v>
      </c>
      <c r="I83" s="19" t="s">
        <v>136</v>
      </c>
      <c r="J83" s="34" t="s">
        <v>137</v>
      </c>
      <c r="K83" s="19" t="s">
        <v>138</v>
      </c>
      <c r="L83" s="198">
        <v>2500000</v>
      </c>
    </row>
    <row r="84" spans="1:12" ht="78.75" customHeight="1" x14ac:dyDescent="0.2">
      <c r="A84" s="197">
        <f t="shared" si="1"/>
        <v>83</v>
      </c>
      <c r="B84" s="10" t="s">
        <v>12</v>
      </c>
      <c r="C84" s="10" t="s">
        <v>130</v>
      </c>
      <c r="D84" s="19" t="s">
        <v>131</v>
      </c>
      <c r="E84" s="19" t="s">
        <v>132</v>
      </c>
      <c r="F84" s="10" t="s">
        <v>133</v>
      </c>
      <c r="G84" s="10" t="s">
        <v>134</v>
      </c>
      <c r="H84" s="19" t="s">
        <v>135</v>
      </c>
      <c r="I84" s="19" t="s">
        <v>136</v>
      </c>
      <c r="J84" s="34" t="s">
        <v>137</v>
      </c>
      <c r="K84" s="19" t="s">
        <v>139</v>
      </c>
      <c r="L84" s="198">
        <v>1300000</v>
      </c>
    </row>
    <row r="85" spans="1:12" ht="36" x14ac:dyDescent="0.2">
      <c r="A85" s="197">
        <f t="shared" si="1"/>
        <v>84</v>
      </c>
      <c r="B85" s="10" t="s">
        <v>12</v>
      </c>
      <c r="C85" s="10" t="s">
        <v>130</v>
      </c>
      <c r="D85" s="19" t="s">
        <v>131</v>
      </c>
      <c r="E85" s="19" t="s">
        <v>132</v>
      </c>
      <c r="F85" s="10" t="s">
        <v>133</v>
      </c>
      <c r="G85" s="10" t="s">
        <v>4261</v>
      </c>
      <c r="H85" s="19" t="s">
        <v>135</v>
      </c>
      <c r="I85" s="19" t="s">
        <v>136</v>
      </c>
      <c r="J85" s="34" t="s">
        <v>137</v>
      </c>
      <c r="K85" s="19" t="s">
        <v>140</v>
      </c>
      <c r="L85" s="198">
        <v>2400000</v>
      </c>
    </row>
    <row r="86" spans="1:12" ht="85.5" customHeight="1" x14ac:dyDescent="0.2">
      <c r="A86" s="197">
        <f t="shared" si="1"/>
        <v>85</v>
      </c>
      <c r="B86" s="10" t="s">
        <v>12</v>
      </c>
      <c r="C86" s="10" t="s">
        <v>130</v>
      </c>
      <c r="D86" s="19" t="s">
        <v>131</v>
      </c>
      <c r="E86" s="19" t="s">
        <v>132</v>
      </c>
      <c r="F86" s="10" t="s">
        <v>133</v>
      </c>
      <c r="G86" s="10" t="s">
        <v>4261</v>
      </c>
      <c r="H86" s="19" t="s">
        <v>135</v>
      </c>
      <c r="I86" s="19" t="s">
        <v>136</v>
      </c>
      <c r="J86" s="34" t="s">
        <v>137</v>
      </c>
      <c r="K86" s="19" t="s">
        <v>141</v>
      </c>
      <c r="L86" s="198">
        <v>1200000</v>
      </c>
    </row>
    <row r="87" spans="1:12" ht="102.75" customHeight="1" x14ac:dyDescent="0.2">
      <c r="A87" s="197">
        <f t="shared" si="1"/>
        <v>86</v>
      </c>
      <c r="B87" s="10" t="s">
        <v>12</v>
      </c>
      <c r="C87" s="10" t="s">
        <v>142</v>
      </c>
      <c r="D87" s="10" t="s">
        <v>143</v>
      </c>
      <c r="E87" s="19" t="s">
        <v>144</v>
      </c>
      <c r="F87" s="10" t="s">
        <v>145</v>
      </c>
      <c r="G87" s="10" t="s">
        <v>145</v>
      </c>
      <c r="H87" s="10" t="s">
        <v>146</v>
      </c>
      <c r="I87" s="19" t="s">
        <v>147</v>
      </c>
      <c r="J87" s="34" t="s">
        <v>148</v>
      </c>
      <c r="K87" s="19" t="s">
        <v>149</v>
      </c>
      <c r="L87" s="198">
        <v>740613.2</v>
      </c>
    </row>
    <row r="88" spans="1:12" ht="84" customHeight="1" x14ac:dyDescent="0.2">
      <c r="A88" s="197">
        <f t="shared" si="1"/>
        <v>87</v>
      </c>
      <c r="B88" s="10" t="s">
        <v>12</v>
      </c>
      <c r="C88" s="10" t="s">
        <v>150</v>
      </c>
      <c r="D88" s="10" t="s">
        <v>151</v>
      </c>
      <c r="E88" s="167" t="s">
        <v>152</v>
      </c>
      <c r="F88" s="10" t="s">
        <v>153</v>
      </c>
      <c r="G88" s="10" t="s">
        <v>154</v>
      </c>
      <c r="H88" s="10" t="s">
        <v>155</v>
      </c>
      <c r="I88" s="10" t="s">
        <v>156</v>
      </c>
      <c r="J88" s="10" t="s">
        <v>157</v>
      </c>
      <c r="K88" s="10" t="s">
        <v>158</v>
      </c>
      <c r="L88" s="198" t="s">
        <v>159</v>
      </c>
    </row>
    <row r="89" spans="1:12" ht="72.75" customHeight="1" x14ac:dyDescent="0.2">
      <c r="A89" s="197">
        <f t="shared" si="1"/>
        <v>88</v>
      </c>
      <c r="B89" s="10" t="s">
        <v>12</v>
      </c>
      <c r="C89" s="10" t="s">
        <v>150</v>
      </c>
      <c r="D89" s="10" t="s">
        <v>151</v>
      </c>
      <c r="E89" s="167" t="s">
        <v>152</v>
      </c>
      <c r="F89" s="10" t="s">
        <v>154</v>
      </c>
      <c r="G89" s="10" t="s">
        <v>154</v>
      </c>
      <c r="H89" s="10" t="s">
        <v>155</v>
      </c>
      <c r="I89" s="10" t="s">
        <v>156</v>
      </c>
      <c r="J89" s="10" t="s">
        <v>157</v>
      </c>
      <c r="K89" s="10" t="s">
        <v>160</v>
      </c>
      <c r="L89" s="198" t="s">
        <v>159</v>
      </c>
    </row>
    <row r="90" spans="1:12" ht="24" x14ac:dyDescent="0.2">
      <c r="A90" s="197">
        <f t="shared" si="1"/>
        <v>89</v>
      </c>
      <c r="B90" s="10" t="s">
        <v>12</v>
      </c>
      <c r="C90" s="10" t="s">
        <v>150</v>
      </c>
      <c r="D90" s="10" t="s">
        <v>151</v>
      </c>
      <c r="E90" s="167" t="s">
        <v>152</v>
      </c>
      <c r="F90" s="10" t="s">
        <v>154</v>
      </c>
      <c r="G90" s="10" t="s">
        <v>154</v>
      </c>
      <c r="H90" s="10" t="s">
        <v>155</v>
      </c>
      <c r="I90" s="10" t="s">
        <v>156</v>
      </c>
      <c r="J90" s="10" t="s">
        <v>157</v>
      </c>
      <c r="K90" s="10" t="s">
        <v>161</v>
      </c>
      <c r="L90" s="198" t="s">
        <v>159</v>
      </c>
    </row>
    <row r="91" spans="1:12" ht="24" x14ac:dyDescent="0.2">
      <c r="A91" s="197">
        <f t="shared" si="1"/>
        <v>90</v>
      </c>
      <c r="B91" s="10" t="s">
        <v>12</v>
      </c>
      <c r="C91" s="10" t="s">
        <v>150</v>
      </c>
      <c r="D91" s="10" t="s">
        <v>151</v>
      </c>
      <c r="E91" s="167" t="s">
        <v>152</v>
      </c>
      <c r="F91" s="10" t="s">
        <v>154</v>
      </c>
      <c r="G91" s="10" t="s">
        <v>154</v>
      </c>
      <c r="H91" s="10" t="s">
        <v>155</v>
      </c>
      <c r="I91" s="10" t="s">
        <v>156</v>
      </c>
      <c r="J91" s="10" t="s">
        <v>157</v>
      </c>
      <c r="K91" s="10" t="s">
        <v>162</v>
      </c>
      <c r="L91" s="198" t="s">
        <v>159</v>
      </c>
    </row>
    <row r="92" spans="1:12" ht="84.75" customHeight="1" x14ac:dyDescent="0.2">
      <c r="A92" s="197">
        <f t="shared" si="1"/>
        <v>91</v>
      </c>
      <c r="B92" s="10" t="s">
        <v>12</v>
      </c>
      <c r="C92" s="10" t="s">
        <v>150</v>
      </c>
      <c r="D92" s="10" t="s">
        <v>151</v>
      </c>
      <c r="E92" s="167" t="s">
        <v>152</v>
      </c>
      <c r="F92" s="10" t="s">
        <v>154</v>
      </c>
      <c r="G92" s="10" t="s">
        <v>154</v>
      </c>
      <c r="H92" s="10" t="s">
        <v>155</v>
      </c>
      <c r="I92" s="10" t="s">
        <v>156</v>
      </c>
      <c r="J92" s="10" t="s">
        <v>157</v>
      </c>
      <c r="K92" s="10" t="s">
        <v>163</v>
      </c>
      <c r="L92" s="198" t="s">
        <v>159</v>
      </c>
    </row>
    <row r="93" spans="1:12" ht="84" customHeight="1" x14ac:dyDescent="0.2">
      <c r="A93" s="197">
        <f t="shared" si="1"/>
        <v>92</v>
      </c>
      <c r="B93" s="10" t="s">
        <v>12</v>
      </c>
      <c r="C93" s="10" t="s">
        <v>150</v>
      </c>
      <c r="D93" s="10" t="s">
        <v>151</v>
      </c>
      <c r="E93" s="167" t="s">
        <v>152</v>
      </c>
      <c r="F93" s="10" t="s">
        <v>154</v>
      </c>
      <c r="G93" s="10" t="s">
        <v>154</v>
      </c>
      <c r="H93" s="10" t="s">
        <v>155</v>
      </c>
      <c r="I93" s="10" t="s">
        <v>156</v>
      </c>
      <c r="J93" s="10" t="s">
        <v>157</v>
      </c>
      <c r="K93" s="10" t="s">
        <v>164</v>
      </c>
      <c r="L93" s="198" t="s">
        <v>159</v>
      </c>
    </row>
    <row r="94" spans="1:12" ht="24" x14ac:dyDescent="0.2">
      <c r="A94" s="197">
        <f t="shared" si="1"/>
        <v>93</v>
      </c>
      <c r="B94" s="10" t="s">
        <v>12</v>
      </c>
      <c r="C94" s="10" t="s">
        <v>150</v>
      </c>
      <c r="D94" s="10" t="s">
        <v>151</v>
      </c>
      <c r="E94" s="167" t="s">
        <v>152</v>
      </c>
      <c r="F94" s="10" t="s">
        <v>154</v>
      </c>
      <c r="G94" s="10" t="s">
        <v>154</v>
      </c>
      <c r="H94" s="10" t="s">
        <v>155</v>
      </c>
      <c r="I94" s="10" t="s">
        <v>156</v>
      </c>
      <c r="J94" s="10" t="s">
        <v>157</v>
      </c>
      <c r="K94" s="10" t="s">
        <v>129</v>
      </c>
      <c r="L94" s="198" t="s">
        <v>159</v>
      </c>
    </row>
    <row r="95" spans="1:12" ht="72.75" customHeight="1" x14ac:dyDescent="0.2">
      <c r="A95" s="197">
        <f t="shared" si="1"/>
        <v>94</v>
      </c>
      <c r="B95" s="10" t="s">
        <v>165</v>
      </c>
      <c r="C95" s="10" t="s">
        <v>166</v>
      </c>
      <c r="D95" s="10" t="s">
        <v>167</v>
      </c>
      <c r="E95" s="167" t="s">
        <v>168</v>
      </c>
      <c r="F95" s="10" t="s">
        <v>169</v>
      </c>
      <c r="G95" s="10" t="s">
        <v>169</v>
      </c>
      <c r="H95" s="10" t="s">
        <v>170</v>
      </c>
      <c r="I95" s="10" t="s">
        <v>171</v>
      </c>
      <c r="J95" s="10" t="s">
        <v>172</v>
      </c>
      <c r="K95" s="10" t="s">
        <v>173</v>
      </c>
      <c r="L95" s="198">
        <v>15000000</v>
      </c>
    </row>
    <row r="96" spans="1:12" ht="79.5" customHeight="1" x14ac:dyDescent="0.2">
      <c r="A96" s="197">
        <f t="shared" si="1"/>
        <v>95</v>
      </c>
      <c r="B96" s="10" t="s">
        <v>165</v>
      </c>
      <c r="C96" s="10" t="s">
        <v>166</v>
      </c>
      <c r="D96" s="10" t="s">
        <v>167</v>
      </c>
      <c r="E96" s="167" t="s">
        <v>168</v>
      </c>
      <c r="F96" s="10" t="s">
        <v>169</v>
      </c>
      <c r="G96" s="10" t="s">
        <v>169</v>
      </c>
      <c r="H96" s="10" t="s">
        <v>170</v>
      </c>
      <c r="I96" s="10" t="s">
        <v>171</v>
      </c>
      <c r="J96" s="10" t="s">
        <v>172</v>
      </c>
      <c r="K96" s="10" t="s">
        <v>174</v>
      </c>
      <c r="L96" s="198">
        <v>700000</v>
      </c>
    </row>
    <row r="97" spans="1:12" ht="112.5" customHeight="1" x14ac:dyDescent="0.2">
      <c r="A97" s="197">
        <f t="shared" si="1"/>
        <v>96</v>
      </c>
      <c r="B97" s="10" t="s">
        <v>165</v>
      </c>
      <c r="C97" s="10" t="s">
        <v>166</v>
      </c>
      <c r="D97" s="10" t="s">
        <v>167</v>
      </c>
      <c r="E97" s="167" t="s">
        <v>168</v>
      </c>
      <c r="F97" s="10" t="s">
        <v>169</v>
      </c>
      <c r="G97" s="10" t="s">
        <v>169</v>
      </c>
      <c r="H97" s="10" t="s">
        <v>170</v>
      </c>
      <c r="I97" s="10" t="s">
        <v>171</v>
      </c>
      <c r="J97" s="10" t="s">
        <v>172</v>
      </c>
      <c r="K97" s="10" t="s">
        <v>175</v>
      </c>
      <c r="L97" s="198">
        <v>15000000</v>
      </c>
    </row>
    <row r="98" spans="1:12" ht="93.75" customHeight="1" x14ac:dyDescent="0.2">
      <c r="A98" s="197">
        <f t="shared" si="1"/>
        <v>97</v>
      </c>
      <c r="B98" s="10" t="s">
        <v>165</v>
      </c>
      <c r="C98" s="10" t="s">
        <v>166</v>
      </c>
      <c r="D98" s="10" t="s">
        <v>167</v>
      </c>
      <c r="E98" s="167" t="s">
        <v>168</v>
      </c>
      <c r="F98" s="10" t="s">
        <v>169</v>
      </c>
      <c r="G98" s="10" t="s">
        <v>169</v>
      </c>
      <c r="H98" s="10" t="s">
        <v>170</v>
      </c>
      <c r="I98" s="10" t="s">
        <v>171</v>
      </c>
      <c r="J98" s="10" t="s">
        <v>172</v>
      </c>
      <c r="K98" s="10" t="s">
        <v>176</v>
      </c>
      <c r="L98" s="198">
        <v>500000</v>
      </c>
    </row>
    <row r="99" spans="1:12" ht="111.75" customHeight="1" x14ac:dyDescent="0.2">
      <c r="A99" s="197">
        <f t="shared" si="1"/>
        <v>98</v>
      </c>
      <c r="B99" s="10" t="s">
        <v>165</v>
      </c>
      <c r="C99" s="10" t="s">
        <v>166</v>
      </c>
      <c r="D99" s="10" t="s">
        <v>167</v>
      </c>
      <c r="E99" s="167" t="s">
        <v>168</v>
      </c>
      <c r="F99" s="10" t="s">
        <v>169</v>
      </c>
      <c r="G99" s="10" t="s">
        <v>169</v>
      </c>
      <c r="H99" s="10" t="s">
        <v>170</v>
      </c>
      <c r="I99" s="10" t="s">
        <v>171</v>
      </c>
      <c r="J99" s="10" t="s">
        <v>172</v>
      </c>
      <c r="K99" s="10" t="s">
        <v>177</v>
      </c>
      <c r="L99" s="198">
        <v>2000000</v>
      </c>
    </row>
    <row r="100" spans="1:12" ht="48" customHeight="1" x14ac:dyDescent="0.2">
      <c r="A100" s="197">
        <f t="shared" si="1"/>
        <v>99</v>
      </c>
      <c r="B100" s="16" t="s">
        <v>178</v>
      </c>
      <c r="C100" s="16" t="s">
        <v>179</v>
      </c>
      <c r="D100" s="16" t="s">
        <v>81</v>
      </c>
      <c r="E100" s="199">
        <v>42364</v>
      </c>
      <c r="F100" s="176" t="s">
        <v>180</v>
      </c>
      <c r="G100" s="176" t="s">
        <v>180</v>
      </c>
      <c r="H100" s="16" t="s">
        <v>181</v>
      </c>
      <c r="I100" s="16" t="s">
        <v>182</v>
      </c>
      <c r="J100" s="35" t="s">
        <v>183</v>
      </c>
      <c r="K100" s="19" t="s">
        <v>184</v>
      </c>
      <c r="L100" s="198">
        <v>17000000</v>
      </c>
    </row>
    <row r="101" spans="1:12" ht="36" x14ac:dyDescent="0.2">
      <c r="A101" s="197">
        <f t="shared" si="1"/>
        <v>100</v>
      </c>
      <c r="B101" s="16" t="s">
        <v>178</v>
      </c>
      <c r="C101" s="16" t="s">
        <v>179</v>
      </c>
      <c r="D101" s="16" t="s">
        <v>81</v>
      </c>
      <c r="E101" s="199">
        <v>42364</v>
      </c>
      <c r="F101" s="176" t="s">
        <v>180</v>
      </c>
      <c r="G101" s="176" t="s">
        <v>180</v>
      </c>
      <c r="H101" s="16" t="s">
        <v>181</v>
      </c>
      <c r="I101" s="16" t="s">
        <v>182</v>
      </c>
      <c r="J101" s="35" t="s">
        <v>183</v>
      </c>
      <c r="K101" s="19" t="s">
        <v>185</v>
      </c>
      <c r="L101" s="198">
        <v>3200000</v>
      </c>
    </row>
    <row r="102" spans="1:12" ht="36" x14ac:dyDescent="0.2">
      <c r="A102" s="197">
        <f t="shared" si="1"/>
        <v>101</v>
      </c>
      <c r="B102" s="16" t="s">
        <v>178</v>
      </c>
      <c r="C102" s="16" t="s">
        <v>179</v>
      </c>
      <c r="D102" s="16" t="s">
        <v>81</v>
      </c>
      <c r="E102" s="199">
        <v>42364</v>
      </c>
      <c r="F102" s="176" t="s">
        <v>180</v>
      </c>
      <c r="G102" s="176" t="s">
        <v>180</v>
      </c>
      <c r="H102" s="16" t="s">
        <v>181</v>
      </c>
      <c r="I102" s="16" t="s">
        <v>182</v>
      </c>
      <c r="J102" s="35" t="s">
        <v>183</v>
      </c>
      <c r="K102" s="19" t="s">
        <v>186</v>
      </c>
      <c r="L102" s="198">
        <v>3800000</v>
      </c>
    </row>
    <row r="103" spans="1:12" ht="36" x14ac:dyDescent="0.2">
      <c r="A103" s="197">
        <f t="shared" si="1"/>
        <v>102</v>
      </c>
      <c r="B103" s="16" t="s">
        <v>178</v>
      </c>
      <c r="C103" s="16" t="s">
        <v>179</v>
      </c>
      <c r="D103" s="16" t="s">
        <v>81</v>
      </c>
      <c r="E103" s="199">
        <v>42364</v>
      </c>
      <c r="F103" s="176" t="s">
        <v>180</v>
      </c>
      <c r="G103" s="176" t="s">
        <v>180</v>
      </c>
      <c r="H103" s="16" t="s">
        <v>181</v>
      </c>
      <c r="I103" s="16" t="s">
        <v>182</v>
      </c>
      <c r="J103" s="35" t="s">
        <v>183</v>
      </c>
      <c r="K103" s="19" t="s">
        <v>187</v>
      </c>
      <c r="L103" s="198">
        <v>670000</v>
      </c>
    </row>
    <row r="104" spans="1:12" ht="36" x14ac:dyDescent="0.2">
      <c r="A104" s="197">
        <f t="shared" si="1"/>
        <v>103</v>
      </c>
      <c r="B104" s="16" t="s">
        <v>178</v>
      </c>
      <c r="C104" s="16" t="s">
        <v>179</v>
      </c>
      <c r="D104" s="16" t="s">
        <v>81</v>
      </c>
      <c r="E104" s="199">
        <v>42364</v>
      </c>
      <c r="F104" s="176" t="s">
        <v>180</v>
      </c>
      <c r="G104" s="176" t="s">
        <v>180</v>
      </c>
      <c r="H104" s="16" t="s">
        <v>181</v>
      </c>
      <c r="I104" s="16" t="s">
        <v>182</v>
      </c>
      <c r="J104" s="35" t="s">
        <v>183</v>
      </c>
      <c r="K104" s="19" t="s">
        <v>188</v>
      </c>
      <c r="L104" s="198">
        <v>670000</v>
      </c>
    </row>
    <row r="105" spans="1:12" ht="76.5" customHeight="1" x14ac:dyDescent="0.2">
      <c r="A105" s="197">
        <f t="shared" si="1"/>
        <v>104</v>
      </c>
      <c r="B105" s="36" t="s">
        <v>189</v>
      </c>
      <c r="C105" s="36" t="s">
        <v>190</v>
      </c>
      <c r="D105" s="36" t="s">
        <v>191</v>
      </c>
      <c r="E105" s="200" t="s">
        <v>192</v>
      </c>
      <c r="F105" s="36" t="s">
        <v>193</v>
      </c>
      <c r="G105" s="36" t="s">
        <v>193</v>
      </c>
      <c r="H105" s="36" t="s">
        <v>194</v>
      </c>
      <c r="I105" s="36" t="s">
        <v>195</v>
      </c>
      <c r="J105" s="37" t="s">
        <v>196</v>
      </c>
      <c r="K105" s="38" t="s">
        <v>197</v>
      </c>
      <c r="L105" s="198">
        <v>707868.75</v>
      </c>
    </row>
    <row r="106" spans="1:12" ht="48" customHeight="1" x14ac:dyDescent="0.2">
      <c r="A106" s="197">
        <f t="shared" si="1"/>
        <v>105</v>
      </c>
      <c r="B106" s="36" t="s">
        <v>189</v>
      </c>
      <c r="C106" s="36" t="s">
        <v>190</v>
      </c>
      <c r="D106" s="36" t="s">
        <v>191</v>
      </c>
      <c r="E106" s="200" t="s">
        <v>192</v>
      </c>
      <c r="F106" s="36" t="s">
        <v>193</v>
      </c>
      <c r="G106" s="36" t="s">
        <v>193</v>
      </c>
      <c r="H106" s="36" t="s">
        <v>194</v>
      </c>
      <c r="I106" s="36" t="s">
        <v>195</v>
      </c>
      <c r="J106" s="37" t="s">
        <v>196</v>
      </c>
      <c r="K106" s="38" t="s">
        <v>198</v>
      </c>
      <c r="L106" s="198">
        <v>896583.33333333337</v>
      </c>
    </row>
    <row r="107" spans="1:12" ht="51.75" customHeight="1" x14ac:dyDescent="0.2">
      <c r="A107" s="197">
        <f t="shared" si="1"/>
        <v>106</v>
      </c>
      <c r="B107" s="36" t="s">
        <v>189</v>
      </c>
      <c r="C107" s="36" t="s">
        <v>190</v>
      </c>
      <c r="D107" s="36" t="s">
        <v>191</v>
      </c>
      <c r="E107" s="200" t="s">
        <v>192</v>
      </c>
      <c r="F107" s="36" t="s">
        <v>193</v>
      </c>
      <c r="G107" s="36" t="s">
        <v>193</v>
      </c>
      <c r="H107" s="36" t="s">
        <v>194</v>
      </c>
      <c r="I107" s="36" t="s">
        <v>195</v>
      </c>
      <c r="J107" s="37" t="s">
        <v>196</v>
      </c>
      <c r="K107" s="38" t="s">
        <v>199</v>
      </c>
      <c r="L107" s="198">
        <v>702236.45333333325</v>
      </c>
    </row>
    <row r="108" spans="1:12" ht="34.5" customHeight="1" x14ac:dyDescent="0.2">
      <c r="A108" s="197">
        <f t="shared" si="1"/>
        <v>107</v>
      </c>
      <c r="B108" s="36" t="s">
        <v>189</v>
      </c>
      <c r="C108" s="36" t="s">
        <v>190</v>
      </c>
      <c r="D108" s="36" t="s">
        <v>191</v>
      </c>
      <c r="E108" s="200" t="s">
        <v>192</v>
      </c>
      <c r="F108" s="36" t="s">
        <v>193</v>
      </c>
      <c r="G108" s="36" t="s">
        <v>193</v>
      </c>
      <c r="H108" s="36" t="s">
        <v>194</v>
      </c>
      <c r="I108" s="36" t="s">
        <v>195</v>
      </c>
      <c r="J108" s="37" t="s">
        <v>196</v>
      </c>
      <c r="K108" s="38" t="s">
        <v>200</v>
      </c>
      <c r="L108" s="198">
        <v>589031.33333333337</v>
      </c>
    </row>
    <row r="109" spans="1:12" ht="63.75" customHeight="1" x14ac:dyDescent="0.2">
      <c r="A109" s="197">
        <f t="shared" si="1"/>
        <v>108</v>
      </c>
      <c r="B109" s="36" t="s">
        <v>189</v>
      </c>
      <c r="C109" s="36" t="s">
        <v>190</v>
      </c>
      <c r="D109" s="36" t="s">
        <v>191</v>
      </c>
      <c r="E109" s="200" t="s">
        <v>192</v>
      </c>
      <c r="F109" s="36" t="s">
        <v>193</v>
      </c>
      <c r="G109" s="36" t="s">
        <v>193</v>
      </c>
      <c r="H109" s="36" t="s">
        <v>194</v>
      </c>
      <c r="I109" s="36" t="s">
        <v>195</v>
      </c>
      <c r="J109" s="37" t="s">
        <v>196</v>
      </c>
      <c r="K109" s="38" t="s">
        <v>201</v>
      </c>
      <c r="L109" s="198">
        <v>833755.41333333333</v>
      </c>
    </row>
    <row r="110" spans="1:12" ht="43.5" customHeight="1" x14ac:dyDescent="0.2">
      <c r="A110" s="197">
        <f t="shared" si="1"/>
        <v>109</v>
      </c>
      <c r="B110" s="36" t="s">
        <v>189</v>
      </c>
      <c r="C110" s="36" t="s">
        <v>190</v>
      </c>
      <c r="D110" s="36" t="s">
        <v>191</v>
      </c>
      <c r="E110" s="200" t="s">
        <v>192</v>
      </c>
      <c r="F110" s="36" t="s">
        <v>193</v>
      </c>
      <c r="G110" s="36" t="s">
        <v>193</v>
      </c>
      <c r="H110" s="36" t="s">
        <v>194</v>
      </c>
      <c r="I110" s="36" t="s">
        <v>195</v>
      </c>
      <c r="J110" s="37" t="s">
        <v>196</v>
      </c>
      <c r="K110" s="38" t="s">
        <v>202</v>
      </c>
      <c r="L110" s="198">
        <v>1575010</v>
      </c>
    </row>
    <row r="111" spans="1:12" ht="49.5" customHeight="1" x14ac:dyDescent="0.2">
      <c r="A111" s="197">
        <f t="shared" si="1"/>
        <v>110</v>
      </c>
      <c r="B111" s="36" t="s">
        <v>189</v>
      </c>
      <c r="C111" s="36" t="s">
        <v>190</v>
      </c>
      <c r="D111" s="36" t="s">
        <v>191</v>
      </c>
      <c r="E111" s="200" t="s">
        <v>192</v>
      </c>
      <c r="F111" s="36" t="s">
        <v>193</v>
      </c>
      <c r="G111" s="36" t="s">
        <v>193</v>
      </c>
      <c r="H111" s="36" t="s">
        <v>194</v>
      </c>
      <c r="I111" s="36" t="s">
        <v>195</v>
      </c>
      <c r="J111" s="37" t="s">
        <v>196</v>
      </c>
      <c r="K111" s="38" t="s">
        <v>203</v>
      </c>
      <c r="L111" s="198">
        <v>4973886</v>
      </c>
    </row>
    <row r="112" spans="1:12" ht="55.5" customHeight="1" x14ac:dyDescent="0.2">
      <c r="A112" s="197">
        <f t="shared" si="1"/>
        <v>111</v>
      </c>
      <c r="B112" s="36" t="s">
        <v>189</v>
      </c>
      <c r="C112" s="36" t="s">
        <v>190</v>
      </c>
      <c r="D112" s="36" t="s">
        <v>191</v>
      </c>
      <c r="E112" s="200" t="s">
        <v>192</v>
      </c>
      <c r="F112" s="36" t="s">
        <v>193</v>
      </c>
      <c r="G112" s="36" t="s">
        <v>193</v>
      </c>
      <c r="H112" s="36" t="s">
        <v>194</v>
      </c>
      <c r="I112" s="36" t="s">
        <v>195</v>
      </c>
      <c r="J112" s="37" t="s">
        <v>196</v>
      </c>
      <c r="K112" s="38" t="s">
        <v>204</v>
      </c>
      <c r="L112" s="198">
        <v>1636459.2</v>
      </c>
    </row>
    <row r="113" spans="1:12" ht="50.25" customHeight="1" x14ac:dyDescent="0.2">
      <c r="A113" s="197">
        <f t="shared" si="1"/>
        <v>112</v>
      </c>
      <c r="B113" s="36" t="s">
        <v>189</v>
      </c>
      <c r="C113" s="36" t="s">
        <v>190</v>
      </c>
      <c r="D113" s="36" t="s">
        <v>191</v>
      </c>
      <c r="E113" s="200" t="s">
        <v>192</v>
      </c>
      <c r="F113" s="36" t="s">
        <v>193</v>
      </c>
      <c r="G113" s="36" t="s">
        <v>193</v>
      </c>
      <c r="H113" s="36" t="s">
        <v>194</v>
      </c>
      <c r="I113" s="36" t="s">
        <v>195</v>
      </c>
      <c r="J113" s="37" t="s">
        <v>196</v>
      </c>
      <c r="K113" s="38" t="s">
        <v>205</v>
      </c>
      <c r="L113" s="198">
        <v>4007112.0000000005</v>
      </c>
    </row>
    <row r="114" spans="1:12" ht="54" customHeight="1" x14ac:dyDescent="0.2">
      <c r="A114" s="197">
        <f t="shared" si="1"/>
        <v>113</v>
      </c>
      <c r="B114" s="36" t="s">
        <v>189</v>
      </c>
      <c r="C114" s="36" t="s">
        <v>190</v>
      </c>
      <c r="D114" s="36" t="s">
        <v>191</v>
      </c>
      <c r="E114" s="200" t="s">
        <v>192</v>
      </c>
      <c r="F114" s="36" t="s">
        <v>193</v>
      </c>
      <c r="G114" s="36" t="s">
        <v>193</v>
      </c>
      <c r="H114" s="36" t="s">
        <v>194</v>
      </c>
      <c r="I114" s="36" t="s">
        <v>195</v>
      </c>
      <c r="J114" s="37" t="s">
        <v>196</v>
      </c>
      <c r="K114" s="38" t="s">
        <v>206</v>
      </c>
      <c r="L114" s="198">
        <v>873763.2</v>
      </c>
    </row>
    <row r="115" spans="1:12" ht="30" customHeight="1" x14ac:dyDescent="0.2">
      <c r="A115" s="197">
        <f t="shared" si="1"/>
        <v>114</v>
      </c>
      <c r="B115" s="176" t="s">
        <v>189</v>
      </c>
      <c r="C115" s="176" t="s">
        <v>207</v>
      </c>
      <c r="D115" s="176" t="s">
        <v>208</v>
      </c>
      <c r="E115" s="36" t="s">
        <v>209</v>
      </c>
      <c r="F115" s="39" t="s">
        <v>210</v>
      </c>
      <c r="G115" s="39" t="s">
        <v>210</v>
      </c>
      <c r="H115" s="39" t="s">
        <v>211</v>
      </c>
      <c r="I115" s="39" t="s">
        <v>212</v>
      </c>
      <c r="J115" s="40" t="s">
        <v>213</v>
      </c>
      <c r="K115" s="21" t="s">
        <v>214</v>
      </c>
      <c r="L115" s="198">
        <v>2870000</v>
      </c>
    </row>
    <row r="116" spans="1:12" ht="82.5" customHeight="1" x14ac:dyDescent="0.2">
      <c r="A116" s="197">
        <f t="shared" si="1"/>
        <v>115</v>
      </c>
      <c r="B116" s="176" t="s">
        <v>189</v>
      </c>
      <c r="C116" s="176" t="s">
        <v>207</v>
      </c>
      <c r="D116" s="176" t="s">
        <v>208</v>
      </c>
      <c r="E116" s="36" t="s">
        <v>209</v>
      </c>
      <c r="F116" s="39" t="s">
        <v>210</v>
      </c>
      <c r="G116" s="39" t="s">
        <v>210</v>
      </c>
      <c r="H116" s="39" t="s">
        <v>211</v>
      </c>
      <c r="I116" s="39" t="s">
        <v>212</v>
      </c>
      <c r="J116" s="40" t="s">
        <v>213</v>
      </c>
      <c r="K116" s="21" t="s">
        <v>215</v>
      </c>
      <c r="L116" s="198">
        <v>1986000</v>
      </c>
    </row>
    <row r="117" spans="1:12" ht="45" customHeight="1" x14ac:dyDescent="0.2">
      <c r="A117" s="197">
        <f t="shared" si="1"/>
        <v>116</v>
      </c>
      <c r="B117" s="176" t="s">
        <v>189</v>
      </c>
      <c r="C117" s="176" t="s">
        <v>207</v>
      </c>
      <c r="D117" s="176" t="s">
        <v>208</v>
      </c>
      <c r="E117" s="36" t="s">
        <v>209</v>
      </c>
      <c r="F117" s="39" t="s">
        <v>210</v>
      </c>
      <c r="G117" s="39" t="s">
        <v>210</v>
      </c>
      <c r="H117" s="39" t="s">
        <v>211</v>
      </c>
      <c r="I117" s="39" t="s">
        <v>212</v>
      </c>
      <c r="J117" s="40" t="s">
        <v>213</v>
      </c>
      <c r="K117" s="21" t="s">
        <v>216</v>
      </c>
      <c r="L117" s="198">
        <v>1170000</v>
      </c>
    </row>
    <row r="118" spans="1:12" ht="89.25" customHeight="1" x14ac:dyDescent="0.2">
      <c r="A118" s="197">
        <f t="shared" si="1"/>
        <v>117</v>
      </c>
      <c r="B118" s="176" t="s">
        <v>189</v>
      </c>
      <c r="C118" s="176" t="s">
        <v>207</v>
      </c>
      <c r="D118" s="176" t="s">
        <v>208</v>
      </c>
      <c r="E118" s="36" t="s">
        <v>209</v>
      </c>
      <c r="F118" s="39" t="s">
        <v>210</v>
      </c>
      <c r="G118" s="39" t="s">
        <v>210</v>
      </c>
      <c r="H118" s="39" t="s">
        <v>211</v>
      </c>
      <c r="I118" s="39" t="s">
        <v>212</v>
      </c>
      <c r="J118" s="40" t="s">
        <v>213</v>
      </c>
      <c r="K118" s="21" t="s">
        <v>217</v>
      </c>
      <c r="L118" s="198">
        <v>1175000</v>
      </c>
    </row>
    <row r="119" spans="1:12" ht="58.5" customHeight="1" x14ac:dyDescent="0.2">
      <c r="A119" s="197">
        <f t="shared" si="1"/>
        <v>118</v>
      </c>
      <c r="B119" s="176" t="s">
        <v>189</v>
      </c>
      <c r="C119" s="176" t="s">
        <v>207</v>
      </c>
      <c r="D119" s="176" t="s">
        <v>208</v>
      </c>
      <c r="E119" s="36" t="s">
        <v>209</v>
      </c>
      <c r="F119" s="39" t="s">
        <v>210</v>
      </c>
      <c r="G119" s="39" t="s">
        <v>210</v>
      </c>
      <c r="H119" s="39" t="s">
        <v>211</v>
      </c>
      <c r="I119" s="39" t="s">
        <v>212</v>
      </c>
      <c r="J119" s="40" t="s">
        <v>213</v>
      </c>
      <c r="K119" s="21" t="s">
        <v>218</v>
      </c>
      <c r="L119" s="198">
        <v>367000</v>
      </c>
    </row>
    <row r="120" spans="1:12" ht="92.25" customHeight="1" x14ac:dyDescent="0.2">
      <c r="A120" s="197">
        <f t="shared" si="1"/>
        <v>119</v>
      </c>
      <c r="B120" s="176" t="s">
        <v>189</v>
      </c>
      <c r="C120" s="176" t="s">
        <v>207</v>
      </c>
      <c r="D120" s="176" t="s">
        <v>208</v>
      </c>
      <c r="E120" s="36" t="s">
        <v>209</v>
      </c>
      <c r="F120" s="39" t="s">
        <v>210</v>
      </c>
      <c r="G120" s="39" t="s">
        <v>210</v>
      </c>
      <c r="H120" s="39" t="s">
        <v>211</v>
      </c>
      <c r="I120" s="39" t="s">
        <v>212</v>
      </c>
      <c r="J120" s="40" t="s">
        <v>213</v>
      </c>
      <c r="K120" s="21" t="s">
        <v>219</v>
      </c>
      <c r="L120" s="198">
        <v>19617000</v>
      </c>
    </row>
    <row r="121" spans="1:12" ht="36" x14ac:dyDescent="0.2">
      <c r="A121" s="197">
        <f t="shared" si="1"/>
        <v>120</v>
      </c>
      <c r="B121" s="176" t="s">
        <v>189</v>
      </c>
      <c r="C121" s="176" t="s">
        <v>207</v>
      </c>
      <c r="D121" s="176" t="s">
        <v>208</v>
      </c>
      <c r="E121" s="36" t="s">
        <v>209</v>
      </c>
      <c r="F121" s="39" t="s">
        <v>210</v>
      </c>
      <c r="G121" s="39" t="s">
        <v>210</v>
      </c>
      <c r="H121" s="39" t="s">
        <v>211</v>
      </c>
      <c r="I121" s="39" t="s">
        <v>212</v>
      </c>
      <c r="J121" s="40" t="s">
        <v>213</v>
      </c>
      <c r="K121" s="21" t="s">
        <v>220</v>
      </c>
      <c r="L121" s="198">
        <v>3393000</v>
      </c>
    </row>
    <row r="122" spans="1:12" ht="75" customHeight="1" x14ac:dyDescent="0.2">
      <c r="A122" s="197">
        <f t="shared" si="1"/>
        <v>121</v>
      </c>
      <c r="B122" s="176" t="s">
        <v>189</v>
      </c>
      <c r="C122" s="176" t="s">
        <v>207</v>
      </c>
      <c r="D122" s="176" t="s">
        <v>208</v>
      </c>
      <c r="E122" s="36" t="s">
        <v>209</v>
      </c>
      <c r="F122" s="39" t="s">
        <v>210</v>
      </c>
      <c r="G122" s="39" t="s">
        <v>210</v>
      </c>
      <c r="H122" s="39" t="s">
        <v>211</v>
      </c>
      <c r="I122" s="39" t="s">
        <v>212</v>
      </c>
      <c r="J122" s="40" t="s">
        <v>213</v>
      </c>
      <c r="K122" s="21" t="s">
        <v>221</v>
      </c>
      <c r="L122" s="198">
        <v>2300000</v>
      </c>
    </row>
    <row r="123" spans="1:12" ht="36" x14ac:dyDescent="0.2">
      <c r="A123" s="197">
        <f t="shared" si="1"/>
        <v>122</v>
      </c>
      <c r="B123" s="176" t="s">
        <v>189</v>
      </c>
      <c r="C123" s="176" t="s">
        <v>207</v>
      </c>
      <c r="D123" s="176" t="s">
        <v>208</v>
      </c>
      <c r="E123" s="36" t="s">
        <v>209</v>
      </c>
      <c r="F123" s="39" t="s">
        <v>210</v>
      </c>
      <c r="G123" s="39" t="s">
        <v>210</v>
      </c>
      <c r="H123" s="39" t="s">
        <v>211</v>
      </c>
      <c r="I123" s="39" t="s">
        <v>212</v>
      </c>
      <c r="J123" s="40" t="s">
        <v>213</v>
      </c>
      <c r="K123" s="20" t="s">
        <v>222</v>
      </c>
      <c r="L123" s="198">
        <v>3000000</v>
      </c>
    </row>
    <row r="124" spans="1:12" ht="105" customHeight="1" x14ac:dyDescent="0.2">
      <c r="A124" s="197">
        <f t="shared" si="1"/>
        <v>123</v>
      </c>
      <c r="B124" s="176" t="s">
        <v>189</v>
      </c>
      <c r="C124" s="176" t="s">
        <v>207</v>
      </c>
      <c r="D124" s="176" t="s">
        <v>208</v>
      </c>
      <c r="E124" s="36" t="s">
        <v>209</v>
      </c>
      <c r="F124" s="39" t="s">
        <v>210</v>
      </c>
      <c r="G124" s="39" t="s">
        <v>210</v>
      </c>
      <c r="H124" s="39" t="s">
        <v>211</v>
      </c>
      <c r="I124" s="39" t="s">
        <v>212</v>
      </c>
      <c r="J124" s="40" t="s">
        <v>213</v>
      </c>
      <c r="K124" s="41" t="s">
        <v>223</v>
      </c>
      <c r="L124" s="198">
        <v>466000</v>
      </c>
    </row>
    <row r="125" spans="1:12" ht="36" x14ac:dyDescent="0.2">
      <c r="A125" s="197">
        <f t="shared" si="1"/>
        <v>124</v>
      </c>
      <c r="B125" s="176" t="s">
        <v>189</v>
      </c>
      <c r="C125" s="176" t="s">
        <v>207</v>
      </c>
      <c r="D125" s="176" t="s">
        <v>208</v>
      </c>
      <c r="E125" s="36" t="s">
        <v>209</v>
      </c>
      <c r="F125" s="39" t="s">
        <v>210</v>
      </c>
      <c r="G125" s="39" t="s">
        <v>210</v>
      </c>
      <c r="H125" s="39" t="s">
        <v>211</v>
      </c>
      <c r="I125" s="39" t="s">
        <v>212</v>
      </c>
      <c r="J125" s="40" t="s">
        <v>213</v>
      </c>
      <c r="K125" s="20" t="s">
        <v>222</v>
      </c>
      <c r="L125" s="198">
        <v>1880000</v>
      </c>
    </row>
    <row r="126" spans="1:12" ht="81" customHeight="1" x14ac:dyDescent="0.2">
      <c r="A126" s="197">
        <f t="shared" si="1"/>
        <v>125</v>
      </c>
      <c r="B126" s="176" t="s">
        <v>189</v>
      </c>
      <c r="C126" s="176" t="s">
        <v>207</v>
      </c>
      <c r="D126" s="176" t="s">
        <v>208</v>
      </c>
      <c r="E126" s="36" t="s">
        <v>209</v>
      </c>
      <c r="F126" s="39" t="s">
        <v>210</v>
      </c>
      <c r="G126" s="39" t="s">
        <v>210</v>
      </c>
      <c r="H126" s="39" t="s">
        <v>211</v>
      </c>
      <c r="I126" s="39" t="s">
        <v>212</v>
      </c>
      <c r="J126" s="40" t="s">
        <v>213</v>
      </c>
      <c r="K126" s="41" t="s">
        <v>224</v>
      </c>
      <c r="L126" s="198">
        <v>3223000</v>
      </c>
    </row>
    <row r="127" spans="1:12" ht="80.25" customHeight="1" x14ac:dyDescent="0.2">
      <c r="A127" s="197">
        <f t="shared" si="1"/>
        <v>126</v>
      </c>
      <c r="B127" s="176" t="s">
        <v>189</v>
      </c>
      <c r="C127" s="176" t="s">
        <v>207</v>
      </c>
      <c r="D127" s="176" t="s">
        <v>208</v>
      </c>
      <c r="E127" s="36" t="s">
        <v>209</v>
      </c>
      <c r="F127" s="39" t="s">
        <v>210</v>
      </c>
      <c r="G127" s="39" t="s">
        <v>210</v>
      </c>
      <c r="H127" s="39" t="s">
        <v>211</v>
      </c>
      <c r="I127" s="39" t="s">
        <v>212</v>
      </c>
      <c r="J127" s="40" t="s">
        <v>213</v>
      </c>
      <c r="K127" s="21" t="s">
        <v>225</v>
      </c>
      <c r="L127" s="198">
        <v>2040000</v>
      </c>
    </row>
    <row r="128" spans="1:12" ht="98.25" customHeight="1" x14ac:dyDescent="0.2">
      <c r="A128" s="197">
        <f t="shared" si="1"/>
        <v>127</v>
      </c>
      <c r="B128" s="176" t="s">
        <v>226</v>
      </c>
      <c r="C128" s="172" t="s">
        <v>227</v>
      </c>
      <c r="D128" s="172" t="s">
        <v>228</v>
      </c>
      <c r="E128" s="167" t="s">
        <v>229</v>
      </c>
      <c r="F128" s="167" t="s">
        <v>230</v>
      </c>
      <c r="G128" s="167" t="s">
        <v>230</v>
      </c>
      <c r="H128" s="167" t="s">
        <v>231</v>
      </c>
      <c r="I128" s="172" t="s">
        <v>232</v>
      </c>
      <c r="J128" s="42" t="s">
        <v>233</v>
      </c>
      <c r="K128" s="172" t="s">
        <v>234</v>
      </c>
      <c r="L128" s="198">
        <v>1650000</v>
      </c>
    </row>
    <row r="129" spans="1:12" ht="60" customHeight="1" x14ac:dyDescent="0.2">
      <c r="A129" s="197">
        <f t="shared" si="1"/>
        <v>128</v>
      </c>
      <c r="B129" s="176" t="s">
        <v>226</v>
      </c>
      <c r="C129" s="172" t="s">
        <v>235</v>
      </c>
      <c r="D129" s="167" t="s">
        <v>236</v>
      </c>
      <c r="E129" s="172" t="s">
        <v>237</v>
      </c>
      <c r="F129" s="167" t="s">
        <v>238</v>
      </c>
      <c r="G129" s="167" t="s">
        <v>238</v>
      </c>
      <c r="H129" s="167" t="s">
        <v>239</v>
      </c>
      <c r="I129" s="172" t="s">
        <v>240</v>
      </c>
      <c r="J129" s="42" t="s">
        <v>241</v>
      </c>
      <c r="K129" s="172" t="s">
        <v>242</v>
      </c>
      <c r="L129" s="198">
        <v>1500000</v>
      </c>
    </row>
    <row r="130" spans="1:12" ht="69.75" customHeight="1" x14ac:dyDescent="0.2">
      <c r="A130" s="197">
        <f t="shared" si="1"/>
        <v>129</v>
      </c>
      <c r="B130" s="176" t="s">
        <v>226</v>
      </c>
      <c r="C130" s="172" t="s">
        <v>235</v>
      </c>
      <c r="D130" s="167" t="s">
        <v>236</v>
      </c>
      <c r="E130" s="172" t="s">
        <v>237</v>
      </c>
      <c r="F130" s="167" t="s">
        <v>238</v>
      </c>
      <c r="G130" s="167" t="s">
        <v>238</v>
      </c>
      <c r="H130" s="167" t="s">
        <v>239</v>
      </c>
      <c r="I130" s="172" t="s">
        <v>240</v>
      </c>
      <c r="J130" s="42" t="s">
        <v>241</v>
      </c>
      <c r="K130" s="172" t="s">
        <v>243</v>
      </c>
      <c r="L130" s="198">
        <v>1000000</v>
      </c>
    </row>
    <row r="131" spans="1:12" ht="71.25" customHeight="1" x14ac:dyDescent="0.2">
      <c r="A131" s="197">
        <f t="shared" si="1"/>
        <v>130</v>
      </c>
      <c r="B131" s="167" t="s">
        <v>244</v>
      </c>
      <c r="C131" s="167" t="s">
        <v>245</v>
      </c>
      <c r="D131" s="167" t="s">
        <v>246</v>
      </c>
      <c r="E131" s="167" t="s">
        <v>247</v>
      </c>
      <c r="F131" s="167" t="s">
        <v>248</v>
      </c>
      <c r="G131" s="167" t="s">
        <v>249</v>
      </c>
      <c r="H131" s="167" t="s">
        <v>250</v>
      </c>
      <c r="I131" s="167" t="s">
        <v>251</v>
      </c>
      <c r="J131" s="1" t="s">
        <v>252</v>
      </c>
      <c r="K131" s="167" t="s">
        <v>253</v>
      </c>
      <c r="L131" s="198">
        <v>1100000</v>
      </c>
    </row>
    <row r="132" spans="1:12" ht="104.25" customHeight="1" x14ac:dyDescent="0.2">
      <c r="A132" s="197">
        <f t="shared" ref="A132:A195" si="2">A131+1</f>
        <v>131</v>
      </c>
      <c r="B132" s="167" t="s">
        <v>244</v>
      </c>
      <c r="C132" s="167" t="s">
        <v>245</v>
      </c>
      <c r="D132" s="167" t="s">
        <v>246</v>
      </c>
      <c r="E132" s="167" t="s">
        <v>247</v>
      </c>
      <c r="F132" s="167" t="s">
        <v>254</v>
      </c>
      <c r="G132" s="167" t="s">
        <v>249</v>
      </c>
      <c r="H132" s="167" t="s">
        <v>250</v>
      </c>
      <c r="I132" s="167" t="s">
        <v>251</v>
      </c>
      <c r="J132" s="1" t="s">
        <v>252</v>
      </c>
      <c r="K132" s="167" t="s">
        <v>255</v>
      </c>
      <c r="L132" s="198">
        <v>3200000</v>
      </c>
    </row>
    <row r="133" spans="1:12" ht="101.25" customHeight="1" x14ac:dyDescent="0.2">
      <c r="A133" s="197">
        <f t="shared" si="2"/>
        <v>132</v>
      </c>
      <c r="B133" s="167" t="s">
        <v>244</v>
      </c>
      <c r="C133" s="167" t="s">
        <v>245</v>
      </c>
      <c r="D133" s="167" t="s">
        <v>246</v>
      </c>
      <c r="E133" s="167" t="s">
        <v>247</v>
      </c>
      <c r="F133" s="167" t="s">
        <v>256</v>
      </c>
      <c r="G133" s="167" t="s">
        <v>249</v>
      </c>
      <c r="H133" s="167" t="s">
        <v>250</v>
      </c>
      <c r="I133" s="167" t="s">
        <v>251</v>
      </c>
      <c r="J133" s="1" t="s">
        <v>252</v>
      </c>
      <c r="K133" s="167" t="s">
        <v>257</v>
      </c>
      <c r="L133" s="198">
        <v>3600000</v>
      </c>
    </row>
    <row r="134" spans="1:12" ht="108" customHeight="1" x14ac:dyDescent="0.2">
      <c r="A134" s="197">
        <f t="shared" si="2"/>
        <v>133</v>
      </c>
      <c r="B134" s="167" t="s">
        <v>244</v>
      </c>
      <c r="C134" s="167" t="s">
        <v>245</v>
      </c>
      <c r="D134" s="167" t="s">
        <v>246</v>
      </c>
      <c r="E134" s="167" t="s">
        <v>247</v>
      </c>
      <c r="F134" s="167" t="s">
        <v>258</v>
      </c>
      <c r="G134" s="167" t="s">
        <v>249</v>
      </c>
      <c r="H134" s="167" t="s">
        <v>250</v>
      </c>
      <c r="I134" s="167" t="s">
        <v>251</v>
      </c>
      <c r="J134" s="1" t="s">
        <v>252</v>
      </c>
      <c r="K134" s="167" t="s">
        <v>259</v>
      </c>
      <c r="L134" s="198">
        <v>2000000</v>
      </c>
    </row>
    <row r="135" spans="1:12" ht="111" customHeight="1" x14ac:dyDescent="0.2">
      <c r="A135" s="197">
        <f t="shared" si="2"/>
        <v>134</v>
      </c>
      <c r="B135" s="167" t="s">
        <v>244</v>
      </c>
      <c r="C135" s="167" t="s">
        <v>245</v>
      </c>
      <c r="D135" s="167" t="s">
        <v>246</v>
      </c>
      <c r="E135" s="167" t="s">
        <v>247</v>
      </c>
      <c r="F135" s="167" t="s">
        <v>260</v>
      </c>
      <c r="G135" s="167" t="s">
        <v>249</v>
      </c>
      <c r="H135" s="167" t="s">
        <v>250</v>
      </c>
      <c r="I135" s="167" t="s">
        <v>251</v>
      </c>
      <c r="J135" s="1" t="s">
        <v>252</v>
      </c>
      <c r="K135" s="167" t="s">
        <v>261</v>
      </c>
      <c r="L135" s="198">
        <v>4000000</v>
      </c>
    </row>
    <row r="136" spans="1:12" ht="104.25" customHeight="1" x14ac:dyDescent="0.2">
      <c r="A136" s="197">
        <f t="shared" si="2"/>
        <v>135</v>
      </c>
      <c r="B136" s="167" t="s">
        <v>244</v>
      </c>
      <c r="C136" s="167" t="s">
        <v>245</v>
      </c>
      <c r="D136" s="167" t="s">
        <v>246</v>
      </c>
      <c r="E136" s="167" t="s">
        <v>247</v>
      </c>
      <c r="F136" s="167" t="s">
        <v>262</v>
      </c>
      <c r="G136" s="167" t="s">
        <v>249</v>
      </c>
      <c r="H136" s="167" t="s">
        <v>250</v>
      </c>
      <c r="I136" s="167" t="s">
        <v>251</v>
      </c>
      <c r="J136" s="1" t="s">
        <v>252</v>
      </c>
      <c r="K136" s="167" t="s">
        <v>263</v>
      </c>
      <c r="L136" s="198">
        <v>650000</v>
      </c>
    </row>
    <row r="137" spans="1:12" ht="93" customHeight="1" x14ac:dyDescent="0.2">
      <c r="A137" s="197">
        <f t="shared" si="2"/>
        <v>136</v>
      </c>
      <c r="B137" s="167" t="s">
        <v>244</v>
      </c>
      <c r="C137" s="167" t="s">
        <v>245</v>
      </c>
      <c r="D137" s="167" t="s">
        <v>246</v>
      </c>
      <c r="E137" s="167" t="s">
        <v>247</v>
      </c>
      <c r="F137" s="167" t="s">
        <v>264</v>
      </c>
      <c r="G137" s="167" t="s">
        <v>249</v>
      </c>
      <c r="H137" s="167" t="s">
        <v>250</v>
      </c>
      <c r="I137" s="167" t="s">
        <v>251</v>
      </c>
      <c r="J137" s="1" t="s">
        <v>252</v>
      </c>
      <c r="K137" s="167" t="s">
        <v>265</v>
      </c>
      <c r="L137" s="198">
        <v>14000000</v>
      </c>
    </row>
    <row r="138" spans="1:12" ht="36" x14ac:dyDescent="0.2">
      <c r="A138" s="197">
        <f t="shared" si="2"/>
        <v>137</v>
      </c>
      <c r="B138" s="167" t="s">
        <v>244</v>
      </c>
      <c r="C138" s="167" t="s">
        <v>245</v>
      </c>
      <c r="D138" s="167" t="s">
        <v>246</v>
      </c>
      <c r="E138" s="167" t="s">
        <v>247</v>
      </c>
      <c r="F138" s="167" t="s">
        <v>266</v>
      </c>
      <c r="G138" s="167" t="s">
        <v>249</v>
      </c>
      <c r="H138" s="167" t="s">
        <v>250</v>
      </c>
      <c r="I138" s="167" t="s">
        <v>251</v>
      </c>
      <c r="J138" s="1" t="s">
        <v>252</v>
      </c>
      <c r="K138" s="167" t="s">
        <v>267</v>
      </c>
      <c r="L138" s="198">
        <v>5000000</v>
      </c>
    </row>
    <row r="139" spans="1:12" ht="96" customHeight="1" x14ac:dyDescent="0.2">
      <c r="A139" s="197">
        <f t="shared" si="2"/>
        <v>138</v>
      </c>
      <c r="B139" s="167" t="s">
        <v>244</v>
      </c>
      <c r="C139" s="167" t="s">
        <v>245</v>
      </c>
      <c r="D139" s="167" t="s">
        <v>246</v>
      </c>
      <c r="E139" s="167" t="s">
        <v>247</v>
      </c>
      <c r="F139" s="167" t="s">
        <v>268</v>
      </c>
      <c r="G139" s="167" t="s">
        <v>249</v>
      </c>
      <c r="H139" s="167" t="s">
        <v>250</v>
      </c>
      <c r="I139" s="167" t="s">
        <v>251</v>
      </c>
      <c r="J139" s="1" t="s">
        <v>252</v>
      </c>
      <c r="K139" s="167" t="s">
        <v>269</v>
      </c>
      <c r="L139" s="198">
        <v>6000000</v>
      </c>
    </row>
    <row r="140" spans="1:12" ht="94.5" customHeight="1" x14ac:dyDescent="0.2">
      <c r="A140" s="197">
        <f t="shared" si="2"/>
        <v>139</v>
      </c>
      <c r="B140" s="167" t="s">
        <v>244</v>
      </c>
      <c r="C140" s="167" t="s">
        <v>245</v>
      </c>
      <c r="D140" s="167" t="s">
        <v>246</v>
      </c>
      <c r="E140" s="167" t="s">
        <v>247</v>
      </c>
      <c r="F140" s="167" t="s">
        <v>270</v>
      </c>
      <c r="G140" s="167" t="s">
        <v>249</v>
      </c>
      <c r="H140" s="167" t="s">
        <v>250</v>
      </c>
      <c r="I140" s="167" t="s">
        <v>251</v>
      </c>
      <c r="J140" s="1" t="s">
        <v>252</v>
      </c>
      <c r="K140" s="167" t="s">
        <v>271</v>
      </c>
      <c r="L140" s="198">
        <v>2800000</v>
      </c>
    </row>
    <row r="141" spans="1:12" ht="106.5" customHeight="1" x14ac:dyDescent="0.2">
      <c r="A141" s="197">
        <f t="shared" si="2"/>
        <v>140</v>
      </c>
      <c r="B141" s="167" t="s">
        <v>244</v>
      </c>
      <c r="C141" s="167" t="s">
        <v>245</v>
      </c>
      <c r="D141" s="167" t="s">
        <v>246</v>
      </c>
      <c r="E141" s="167" t="s">
        <v>247</v>
      </c>
      <c r="F141" s="167" t="s">
        <v>272</v>
      </c>
      <c r="G141" s="167" t="s">
        <v>249</v>
      </c>
      <c r="H141" s="167" t="s">
        <v>250</v>
      </c>
      <c r="I141" s="167" t="s">
        <v>251</v>
      </c>
      <c r="J141" s="1" t="s">
        <v>252</v>
      </c>
      <c r="K141" s="167" t="s">
        <v>273</v>
      </c>
      <c r="L141" s="198">
        <v>1500000</v>
      </c>
    </row>
    <row r="142" spans="1:12" ht="125.25" customHeight="1" x14ac:dyDescent="0.2">
      <c r="A142" s="197">
        <f t="shared" si="2"/>
        <v>141</v>
      </c>
      <c r="B142" s="167" t="s">
        <v>244</v>
      </c>
      <c r="C142" s="167" t="s">
        <v>274</v>
      </c>
      <c r="D142" s="167" t="s">
        <v>275</v>
      </c>
      <c r="E142" s="167" t="s">
        <v>276</v>
      </c>
      <c r="F142" s="167" t="s">
        <v>277</v>
      </c>
      <c r="G142" s="167" t="s">
        <v>277</v>
      </c>
      <c r="H142" s="167" t="s">
        <v>278</v>
      </c>
      <c r="I142" s="167" t="s">
        <v>279</v>
      </c>
      <c r="J142" s="174" t="s">
        <v>280</v>
      </c>
      <c r="K142" s="167" t="s">
        <v>281</v>
      </c>
      <c r="L142" s="198">
        <v>1225478</v>
      </c>
    </row>
    <row r="143" spans="1:12" ht="129" customHeight="1" x14ac:dyDescent="0.2">
      <c r="A143" s="197">
        <f t="shared" si="2"/>
        <v>142</v>
      </c>
      <c r="B143" s="167" t="s">
        <v>244</v>
      </c>
      <c r="C143" s="167" t="s">
        <v>274</v>
      </c>
      <c r="D143" s="167" t="s">
        <v>275</v>
      </c>
      <c r="E143" s="167" t="s">
        <v>276</v>
      </c>
      <c r="F143" s="167" t="s">
        <v>277</v>
      </c>
      <c r="G143" s="167" t="s">
        <v>277</v>
      </c>
      <c r="H143" s="167" t="s">
        <v>278</v>
      </c>
      <c r="I143" s="167" t="s">
        <v>279</v>
      </c>
      <c r="J143" s="174" t="s">
        <v>280</v>
      </c>
      <c r="K143" s="167" t="s">
        <v>282</v>
      </c>
      <c r="L143" s="198">
        <v>913622</v>
      </c>
    </row>
    <row r="144" spans="1:12" ht="88.5" customHeight="1" x14ac:dyDescent="0.2">
      <c r="A144" s="197">
        <f t="shared" si="2"/>
        <v>143</v>
      </c>
      <c r="B144" s="167" t="s">
        <v>244</v>
      </c>
      <c r="C144" s="167" t="s">
        <v>274</v>
      </c>
      <c r="D144" s="167" t="s">
        <v>275</v>
      </c>
      <c r="E144" s="167" t="s">
        <v>276</v>
      </c>
      <c r="F144" s="167" t="s">
        <v>277</v>
      </c>
      <c r="G144" s="167" t="s">
        <v>277</v>
      </c>
      <c r="H144" s="167" t="s">
        <v>278</v>
      </c>
      <c r="I144" s="167" t="s">
        <v>279</v>
      </c>
      <c r="J144" s="174" t="s">
        <v>280</v>
      </c>
      <c r="K144" s="167" t="s">
        <v>283</v>
      </c>
      <c r="L144" s="198">
        <v>1531959</v>
      </c>
    </row>
    <row r="145" spans="1:12" ht="133.5" customHeight="1" x14ac:dyDescent="0.2">
      <c r="A145" s="197">
        <f t="shared" si="2"/>
        <v>144</v>
      </c>
      <c r="B145" s="167" t="s">
        <v>244</v>
      </c>
      <c r="C145" s="167" t="s">
        <v>274</v>
      </c>
      <c r="D145" s="167" t="s">
        <v>275</v>
      </c>
      <c r="E145" s="167" t="s">
        <v>276</v>
      </c>
      <c r="F145" s="167" t="s">
        <v>277</v>
      </c>
      <c r="G145" s="167" t="s">
        <v>277</v>
      </c>
      <c r="H145" s="167" t="s">
        <v>278</v>
      </c>
      <c r="I145" s="167" t="s">
        <v>279</v>
      </c>
      <c r="J145" s="174" t="s">
        <v>280</v>
      </c>
      <c r="K145" s="167" t="s">
        <v>284</v>
      </c>
      <c r="L145" s="198">
        <v>950000</v>
      </c>
    </row>
    <row r="146" spans="1:12" ht="131.25" customHeight="1" x14ac:dyDescent="0.2">
      <c r="A146" s="197">
        <f t="shared" si="2"/>
        <v>145</v>
      </c>
      <c r="B146" s="167" t="s">
        <v>244</v>
      </c>
      <c r="C146" s="167" t="s">
        <v>274</v>
      </c>
      <c r="D146" s="167" t="s">
        <v>275</v>
      </c>
      <c r="E146" s="167" t="s">
        <v>276</v>
      </c>
      <c r="F146" s="167" t="s">
        <v>277</v>
      </c>
      <c r="G146" s="167" t="s">
        <v>277</v>
      </c>
      <c r="H146" s="167" t="s">
        <v>278</v>
      </c>
      <c r="I146" s="167" t="s">
        <v>279</v>
      </c>
      <c r="J146" s="174" t="s">
        <v>280</v>
      </c>
      <c r="K146" s="167" t="s">
        <v>285</v>
      </c>
      <c r="L146" s="198">
        <v>1502106</v>
      </c>
    </row>
    <row r="147" spans="1:12" ht="130.5" customHeight="1" x14ac:dyDescent="0.2">
      <c r="A147" s="197">
        <f t="shared" si="2"/>
        <v>146</v>
      </c>
      <c r="B147" s="167" t="s">
        <v>244</v>
      </c>
      <c r="C147" s="167" t="s">
        <v>274</v>
      </c>
      <c r="D147" s="167" t="s">
        <v>275</v>
      </c>
      <c r="E147" s="167" t="s">
        <v>276</v>
      </c>
      <c r="F147" s="167" t="s">
        <v>277</v>
      </c>
      <c r="G147" s="167" t="s">
        <v>277</v>
      </c>
      <c r="H147" s="167" t="s">
        <v>278</v>
      </c>
      <c r="I147" s="167" t="s">
        <v>279</v>
      </c>
      <c r="J147" s="174" t="s">
        <v>280</v>
      </c>
      <c r="K147" s="167" t="s">
        <v>286</v>
      </c>
      <c r="L147" s="198">
        <v>853734</v>
      </c>
    </row>
    <row r="148" spans="1:12" ht="131.25" customHeight="1" x14ac:dyDescent="0.2">
      <c r="A148" s="197">
        <f t="shared" si="2"/>
        <v>147</v>
      </c>
      <c r="B148" s="167" t="s">
        <v>244</v>
      </c>
      <c r="C148" s="167" t="s">
        <v>274</v>
      </c>
      <c r="D148" s="167" t="s">
        <v>275</v>
      </c>
      <c r="E148" s="167" t="s">
        <v>276</v>
      </c>
      <c r="F148" s="167" t="s">
        <v>277</v>
      </c>
      <c r="G148" s="167" t="s">
        <v>277</v>
      </c>
      <c r="H148" s="167" t="s">
        <v>278</v>
      </c>
      <c r="I148" s="167" t="s">
        <v>279</v>
      </c>
      <c r="J148" s="174" t="s">
        <v>280</v>
      </c>
      <c r="K148" s="167" t="s">
        <v>287</v>
      </c>
      <c r="L148" s="198">
        <v>1927028</v>
      </c>
    </row>
    <row r="149" spans="1:12" ht="110.25" customHeight="1" x14ac:dyDescent="0.2">
      <c r="A149" s="197">
        <f t="shared" si="2"/>
        <v>148</v>
      </c>
      <c r="B149" s="167" t="s">
        <v>244</v>
      </c>
      <c r="C149" s="167" t="s">
        <v>274</v>
      </c>
      <c r="D149" s="167" t="s">
        <v>275</v>
      </c>
      <c r="E149" s="167" t="s">
        <v>276</v>
      </c>
      <c r="F149" s="167" t="s">
        <v>277</v>
      </c>
      <c r="G149" s="167" t="s">
        <v>277</v>
      </c>
      <c r="H149" s="167" t="s">
        <v>278</v>
      </c>
      <c r="I149" s="167" t="s">
        <v>279</v>
      </c>
      <c r="J149" s="174" t="s">
        <v>280</v>
      </c>
      <c r="K149" s="167" t="s">
        <v>288</v>
      </c>
      <c r="L149" s="198">
        <v>1051014</v>
      </c>
    </row>
    <row r="150" spans="1:12" ht="132.75" customHeight="1" x14ac:dyDescent="0.2">
      <c r="A150" s="197">
        <f t="shared" si="2"/>
        <v>149</v>
      </c>
      <c r="B150" s="167" t="s">
        <v>244</v>
      </c>
      <c r="C150" s="167" t="s">
        <v>274</v>
      </c>
      <c r="D150" s="167" t="s">
        <v>275</v>
      </c>
      <c r="E150" s="167" t="s">
        <v>276</v>
      </c>
      <c r="F150" s="167" t="s">
        <v>277</v>
      </c>
      <c r="G150" s="167" t="s">
        <v>277</v>
      </c>
      <c r="H150" s="167" t="s">
        <v>278</v>
      </c>
      <c r="I150" s="167" t="s">
        <v>279</v>
      </c>
      <c r="J150" s="174" t="s">
        <v>280</v>
      </c>
      <c r="K150" s="167" t="s">
        <v>289</v>
      </c>
      <c r="L150" s="198">
        <v>1911065</v>
      </c>
    </row>
    <row r="151" spans="1:12" ht="64.5" customHeight="1" x14ac:dyDescent="0.2">
      <c r="A151" s="197">
        <f t="shared" si="2"/>
        <v>150</v>
      </c>
      <c r="B151" s="167" t="s">
        <v>244</v>
      </c>
      <c r="C151" s="167" t="s">
        <v>290</v>
      </c>
      <c r="D151" s="167" t="s">
        <v>291</v>
      </c>
      <c r="E151" s="167">
        <v>70.2</v>
      </c>
      <c r="F151" s="167" t="s">
        <v>292</v>
      </c>
      <c r="G151" s="167" t="s">
        <v>292</v>
      </c>
      <c r="H151" s="167" t="s">
        <v>293</v>
      </c>
      <c r="I151" s="167" t="s">
        <v>294</v>
      </c>
      <c r="J151" s="174" t="s">
        <v>295</v>
      </c>
      <c r="K151" s="167" t="s">
        <v>296</v>
      </c>
      <c r="L151" s="198"/>
    </row>
    <row r="152" spans="1:12" ht="77.25" customHeight="1" x14ac:dyDescent="0.2">
      <c r="A152" s="197">
        <f t="shared" si="2"/>
        <v>151</v>
      </c>
      <c r="B152" s="167" t="s">
        <v>244</v>
      </c>
      <c r="C152" s="167" t="s">
        <v>297</v>
      </c>
      <c r="D152" s="167" t="s">
        <v>298</v>
      </c>
      <c r="E152" s="167" t="s">
        <v>299</v>
      </c>
      <c r="F152" s="167" t="s">
        <v>300</v>
      </c>
      <c r="G152" s="167" t="s">
        <v>300</v>
      </c>
      <c r="H152" s="167" t="s">
        <v>301</v>
      </c>
      <c r="I152" s="167" t="s">
        <v>302</v>
      </c>
      <c r="J152" s="1" t="s">
        <v>303</v>
      </c>
      <c r="K152" s="43" t="s">
        <v>304</v>
      </c>
      <c r="L152" s="198">
        <v>2446527.46</v>
      </c>
    </row>
    <row r="153" spans="1:12" ht="24" x14ac:dyDescent="0.2">
      <c r="A153" s="197">
        <f t="shared" si="2"/>
        <v>152</v>
      </c>
      <c r="B153" s="167" t="s">
        <v>244</v>
      </c>
      <c r="C153" s="167" t="s">
        <v>297</v>
      </c>
      <c r="D153" s="167" t="s">
        <v>298</v>
      </c>
      <c r="E153" s="167" t="s">
        <v>299</v>
      </c>
      <c r="F153" s="167" t="s">
        <v>305</v>
      </c>
      <c r="G153" s="167" t="s">
        <v>300</v>
      </c>
      <c r="H153" s="167" t="s">
        <v>301</v>
      </c>
      <c r="I153" s="167" t="s">
        <v>302</v>
      </c>
      <c r="J153" s="1" t="s">
        <v>303</v>
      </c>
      <c r="K153" s="43" t="s">
        <v>306</v>
      </c>
      <c r="L153" s="198">
        <v>1374168.23</v>
      </c>
    </row>
    <row r="154" spans="1:12" ht="24" x14ac:dyDescent="0.2">
      <c r="A154" s="197">
        <f t="shared" si="2"/>
        <v>153</v>
      </c>
      <c r="B154" s="167" t="s">
        <v>244</v>
      </c>
      <c r="C154" s="167" t="s">
        <v>297</v>
      </c>
      <c r="D154" s="167" t="s">
        <v>298</v>
      </c>
      <c r="E154" s="167" t="s">
        <v>299</v>
      </c>
      <c r="F154" s="167" t="s">
        <v>307</v>
      </c>
      <c r="G154" s="167" t="s">
        <v>300</v>
      </c>
      <c r="H154" s="167" t="s">
        <v>301</v>
      </c>
      <c r="I154" s="167" t="s">
        <v>302</v>
      </c>
      <c r="J154" s="1" t="s">
        <v>303</v>
      </c>
      <c r="K154" s="167" t="s">
        <v>308</v>
      </c>
      <c r="L154" s="198">
        <v>1352023.86</v>
      </c>
    </row>
    <row r="155" spans="1:12" ht="79.5" customHeight="1" x14ac:dyDescent="0.2">
      <c r="A155" s="197">
        <f t="shared" si="2"/>
        <v>154</v>
      </c>
      <c r="B155" s="167" t="s">
        <v>244</v>
      </c>
      <c r="C155" s="167" t="s">
        <v>297</v>
      </c>
      <c r="D155" s="167" t="s">
        <v>298</v>
      </c>
      <c r="E155" s="167" t="s">
        <v>299</v>
      </c>
      <c r="F155" s="167" t="s">
        <v>309</v>
      </c>
      <c r="G155" s="167" t="s">
        <v>300</v>
      </c>
      <c r="H155" s="167" t="s">
        <v>301</v>
      </c>
      <c r="I155" s="167" t="s">
        <v>302</v>
      </c>
      <c r="J155" s="1" t="s">
        <v>303</v>
      </c>
      <c r="K155" s="167" t="s">
        <v>310</v>
      </c>
      <c r="L155" s="198">
        <v>1242395.45</v>
      </c>
    </row>
    <row r="156" spans="1:12" ht="72.75" customHeight="1" x14ac:dyDescent="0.2">
      <c r="A156" s="197">
        <f t="shared" si="2"/>
        <v>155</v>
      </c>
      <c r="B156" s="167" t="s">
        <v>244</v>
      </c>
      <c r="C156" s="167" t="s">
        <v>297</v>
      </c>
      <c r="D156" s="167" t="s">
        <v>298</v>
      </c>
      <c r="E156" s="167" t="s">
        <v>299</v>
      </c>
      <c r="F156" s="167" t="s">
        <v>311</v>
      </c>
      <c r="G156" s="167" t="s">
        <v>300</v>
      </c>
      <c r="H156" s="167" t="s">
        <v>301</v>
      </c>
      <c r="I156" s="167" t="s">
        <v>302</v>
      </c>
      <c r="J156" s="1" t="s">
        <v>303</v>
      </c>
      <c r="K156" s="167" t="s">
        <v>312</v>
      </c>
      <c r="L156" s="198">
        <v>1154041.05</v>
      </c>
    </row>
    <row r="157" spans="1:12" ht="69.75" customHeight="1" x14ac:dyDescent="0.2">
      <c r="A157" s="197">
        <f t="shared" si="2"/>
        <v>156</v>
      </c>
      <c r="B157" s="167" t="s">
        <v>244</v>
      </c>
      <c r="C157" s="167" t="s">
        <v>297</v>
      </c>
      <c r="D157" s="167" t="s">
        <v>298</v>
      </c>
      <c r="E157" s="167" t="s">
        <v>299</v>
      </c>
      <c r="F157" s="167" t="s">
        <v>313</v>
      </c>
      <c r="G157" s="167" t="s">
        <v>300</v>
      </c>
      <c r="H157" s="167" t="s">
        <v>301</v>
      </c>
      <c r="I157" s="167" t="s">
        <v>302</v>
      </c>
      <c r="J157" s="1" t="s">
        <v>303</v>
      </c>
      <c r="K157" s="167" t="s">
        <v>314</v>
      </c>
      <c r="L157" s="198">
        <v>1091052.75</v>
      </c>
    </row>
    <row r="158" spans="1:12" ht="24" x14ac:dyDescent="0.2">
      <c r="A158" s="197">
        <f t="shared" si="2"/>
        <v>157</v>
      </c>
      <c r="B158" s="167" t="s">
        <v>244</v>
      </c>
      <c r="C158" s="167" t="s">
        <v>297</v>
      </c>
      <c r="D158" s="167" t="s">
        <v>298</v>
      </c>
      <c r="E158" s="167" t="s">
        <v>299</v>
      </c>
      <c r="F158" s="167" t="s">
        <v>315</v>
      </c>
      <c r="G158" s="167" t="s">
        <v>300</v>
      </c>
      <c r="H158" s="167" t="s">
        <v>301</v>
      </c>
      <c r="I158" s="167" t="s">
        <v>302</v>
      </c>
      <c r="J158" s="1" t="s">
        <v>303</v>
      </c>
      <c r="K158" s="167" t="s">
        <v>316</v>
      </c>
      <c r="L158" s="198">
        <v>1052104.17</v>
      </c>
    </row>
    <row r="159" spans="1:12" ht="63.75" customHeight="1" x14ac:dyDescent="0.2">
      <c r="A159" s="197">
        <f t="shared" si="2"/>
        <v>158</v>
      </c>
      <c r="B159" s="167" t="s">
        <v>244</v>
      </c>
      <c r="C159" s="167" t="s">
        <v>297</v>
      </c>
      <c r="D159" s="167" t="s">
        <v>298</v>
      </c>
      <c r="E159" s="167" t="s">
        <v>299</v>
      </c>
      <c r="F159" s="167" t="s">
        <v>317</v>
      </c>
      <c r="G159" s="167" t="s">
        <v>300</v>
      </c>
      <c r="H159" s="167" t="s">
        <v>301</v>
      </c>
      <c r="I159" s="167" t="s">
        <v>302</v>
      </c>
      <c r="J159" s="1" t="s">
        <v>303</v>
      </c>
      <c r="K159" s="167" t="s">
        <v>318</v>
      </c>
      <c r="L159" s="198">
        <v>1022999.52</v>
      </c>
    </row>
    <row r="160" spans="1:12" ht="24" x14ac:dyDescent="0.2">
      <c r="A160" s="197">
        <f t="shared" si="2"/>
        <v>159</v>
      </c>
      <c r="B160" s="167" t="s">
        <v>244</v>
      </c>
      <c r="C160" s="167" t="s">
        <v>297</v>
      </c>
      <c r="D160" s="167" t="s">
        <v>298</v>
      </c>
      <c r="E160" s="167" t="s">
        <v>299</v>
      </c>
      <c r="F160" s="167" t="s">
        <v>319</v>
      </c>
      <c r="G160" s="167" t="s">
        <v>300</v>
      </c>
      <c r="H160" s="167" t="s">
        <v>301</v>
      </c>
      <c r="I160" s="167" t="s">
        <v>302</v>
      </c>
      <c r="J160" s="1" t="s">
        <v>303</v>
      </c>
      <c r="K160" s="167" t="s">
        <v>320</v>
      </c>
      <c r="L160" s="198">
        <v>1017830.16</v>
      </c>
    </row>
    <row r="161" spans="1:12" ht="75" customHeight="1" x14ac:dyDescent="0.2">
      <c r="A161" s="197">
        <f t="shared" si="2"/>
        <v>160</v>
      </c>
      <c r="B161" s="167" t="s">
        <v>244</v>
      </c>
      <c r="C161" s="167" t="s">
        <v>297</v>
      </c>
      <c r="D161" s="167" t="s">
        <v>298</v>
      </c>
      <c r="E161" s="167" t="s">
        <v>299</v>
      </c>
      <c r="F161" s="167" t="s">
        <v>321</v>
      </c>
      <c r="G161" s="167" t="s">
        <v>300</v>
      </c>
      <c r="H161" s="167" t="s">
        <v>301</v>
      </c>
      <c r="I161" s="167" t="s">
        <v>302</v>
      </c>
      <c r="J161" s="1" t="s">
        <v>303</v>
      </c>
      <c r="K161" s="167" t="s">
        <v>322</v>
      </c>
      <c r="L161" s="198">
        <v>954446.85</v>
      </c>
    </row>
    <row r="162" spans="1:12" ht="81.75" customHeight="1" x14ac:dyDescent="0.2">
      <c r="A162" s="197">
        <f t="shared" si="2"/>
        <v>161</v>
      </c>
      <c r="B162" s="167" t="s">
        <v>244</v>
      </c>
      <c r="C162" s="167" t="s">
        <v>297</v>
      </c>
      <c r="D162" s="167" t="s">
        <v>298</v>
      </c>
      <c r="E162" s="167" t="s">
        <v>299</v>
      </c>
      <c r="F162" s="167" t="s">
        <v>323</v>
      </c>
      <c r="G162" s="167" t="s">
        <v>300</v>
      </c>
      <c r="H162" s="167" t="s">
        <v>301</v>
      </c>
      <c r="I162" s="167" t="s">
        <v>302</v>
      </c>
      <c r="J162" s="1" t="s">
        <v>303</v>
      </c>
      <c r="K162" s="167" t="s">
        <v>324</v>
      </c>
      <c r="L162" s="198">
        <v>769876.8</v>
      </c>
    </row>
    <row r="163" spans="1:12" ht="24" x14ac:dyDescent="0.2">
      <c r="A163" s="197">
        <f t="shared" si="2"/>
        <v>162</v>
      </c>
      <c r="B163" s="167" t="s">
        <v>244</v>
      </c>
      <c r="C163" s="167" t="s">
        <v>297</v>
      </c>
      <c r="D163" s="167" t="s">
        <v>298</v>
      </c>
      <c r="E163" s="167" t="s">
        <v>299</v>
      </c>
      <c r="F163" s="167" t="s">
        <v>325</v>
      </c>
      <c r="G163" s="167" t="s">
        <v>300</v>
      </c>
      <c r="H163" s="167" t="s">
        <v>301</v>
      </c>
      <c r="I163" s="167" t="s">
        <v>302</v>
      </c>
      <c r="J163" s="1" t="s">
        <v>303</v>
      </c>
      <c r="K163" s="167" t="s">
        <v>326</v>
      </c>
      <c r="L163" s="198">
        <v>711939.07</v>
      </c>
    </row>
    <row r="164" spans="1:12" ht="84" customHeight="1" x14ac:dyDescent="0.2">
      <c r="A164" s="197">
        <f t="shared" si="2"/>
        <v>163</v>
      </c>
      <c r="B164" s="167" t="s">
        <v>244</v>
      </c>
      <c r="C164" s="167" t="s">
        <v>297</v>
      </c>
      <c r="D164" s="167" t="s">
        <v>298</v>
      </c>
      <c r="E164" s="167" t="s">
        <v>299</v>
      </c>
      <c r="F164" s="167" t="s">
        <v>327</v>
      </c>
      <c r="G164" s="167" t="s">
        <v>300</v>
      </c>
      <c r="H164" s="167" t="s">
        <v>301</v>
      </c>
      <c r="I164" s="167" t="s">
        <v>302</v>
      </c>
      <c r="J164" s="1" t="s">
        <v>303</v>
      </c>
      <c r="K164" s="167" t="s">
        <v>328</v>
      </c>
      <c r="L164" s="198">
        <v>512863.4</v>
      </c>
    </row>
    <row r="165" spans="1:12" ht="148.5" customHeight="1" x14ac:dyDescent="0.2">
      <c r="A165" s="197">
        <f t="shared" si="2"/>
        <v>164</v>
      </c>
      <c r="B165" s="167" t="s">
        <v>244</v>
      </c>
      <c r="C165" s="167" t="s">
        <v>329</v>
      </c>
      <c r="D165" s="167" t="s">
        <v>330</v>
      </c>
      <c r="E165" s="167" t="s">
        <v>331</v>
      </c>
      <c r="F165" s="167" t="s">
        <v>332</v>
      </c>
      <c r="G165" s="167" t="s">
        <v>332</v>
      </c>
      <c r="H165" s="167" t="s">
        <v>333</v>
      </c>
      <c r="I165" s="167" t="s">
        <v>334</v>
      </c>
      <c r="J165" s="1" t="s">
        <v>335</v>
      </c>
      <c r="K165" s="167" t="s">
        <v>336</v>
      </c>
      <c r="L165" s="198">
        <v>1644750</v>
      </c>
    </row>
    <row r="166" spans="1:12" ht="165" customHeight="1" x14ac:dyDescent="0.2">
      <c r="A166" s="197">
        <f t="shared" si="2"/>
        <v>165</v>
      </c>
      <c r="B166" s="167" t="s">
        <v>244</v>
      </c>
      <c r="C166" s="167" t="s">
        <v>329</v>
      </c>
      <c r="D166" s="167" t="s">
        <v>330</v>
      </c>
      <c r="E166" s="167" t="s">
        <v>331</v>
      </c>
      <c r="F166" s="167" t="s">
        <v>332</v>
      </c>
      <c r="G166" s="167" t="s">
        <v>332</v>
      </c>
      <c r="H166" s="167" t="s">
        <v>333</v>
      </c>
      <c r="I166" s="167" t="s">
        <v>334</v>
      </c>
      <c r="J166" s="1" t="s">
        <v>335</v>
      </c>
      <c r="K166" s="167" t="s">
        <v>337</v>
      </c>
      <c r="L166" s="198">
        <v>27008979</v>
      </c>
    </row>
    <row r="167" spans="1:12" ht="164.25" customHeight="1" x14ac:dyDescent="0.2">
      <c r="A167" s="197">
        <f t="shared" si="2"/>
        <v>166</v>
      </c>
      <c r="B167" s="167" t="s">
        <v>244</v>
      </c>
      <c r="C167" s="167" t="s">
        <v>329</v>
      </c>
      <c r="D167" s="167" t="s">
        <v>330</v>
      </c>
      <c r="E167" s="167" t="s">
        <v>331</v>
      </c>
      <c r="F167" s="167" t="s">
        <v>332</v>
      </c>
      <c r="G167" s="167" t="s">
        <v>332</v>
      </c>
      <c r="H167" s="167" t="s">
        <v>333</v>
      </c>
      <c r="I167" s="167" t="s">
        <v>334</v>
      </c>
      <c r="J167" s="1" t="s">
        <v>335</v>
      </c>
      <c r="K167" s="167" t="s">
        <v>338</v>
      </c>
      <c r="L167" s="198">
        <v>1949967</v>
      </c>
    </row>
    <row r="168" spans="1:12" ht="158.25" customHeight="1" x14ac:dyDescent="0.2">
      <c r="A168" s="197">
        <f t="shared" si="2"/>
        <v>167</v>
      </c>
      <c r="B168" s="167" t="s">
        <v>244</v>
      </c>
      <c r="C168" s="167" t="s">
        <v>329</v>
      </c>
      <c r="D168" s="167" t="s">
        <v>330</v>
      </c>
      <c r="E168" s="167" t="s">
        <v>331</v>
      </c>
      <c r="F168" s="167" t="s">
        <v>332</v>
      </c>
      <c r="G168" s="167" t="s">
        <v>332</v>
      </c>
      <c r="H168" s="167" t="s">
        <v>333</v>
      </c>
      <c r="I168" s="167" t="s">
        <v>334</v>
      </c>
      <c r="J168" s="1" t="s">
        <v>335</v>
      </c>
      <c r="K168" s="167" t="s">
        <v>339</v>
      </c>
      <c r="L168" s="198">
        <v>990584</v>
      </c>
    </row>
    <row r="169" spans="1:12" ht="179.25" customHeight="1" x14ac:dyDescent="0.2">
      <c r="A169" s="197">
        <f t="shared" si="2"/>
        <v>168</v>
      </c>
      <c r="B169" s="167" t="s">
        <v>244</v>
      </c>
      <c r="C169" s="167" t="s">
        <v>329</v>
      </c>
      <c r="D169" s="167" t="s">
        <v>330</v>
      </c>
      <c r="E169" s="167" t="s">
        <v>331</v>
      </c>
      <c r="F169" s="167" t="s">
        <v>332</v>
      </c>
      <c r="G169" s="167" t="s">
        <v>332</v>
      </c>
      <c r="H169" s="167" t="s">
        <v>333</v>
      </c>
      <c r="I169" s="167" t="s">
        <v>334</v>
      </c>
      <c r="J169" s="1" t="s">
        <v>335</v>
      </c>
      <c r="K169" s="167" t="s">
        <v>340</v>
      </c>
      <c r="L169" s="198">
        <v>2463124</v>
      </c>
    </row>
    <row r="170" spans="1:12" ht="168.75" customHeight="1" x14ac:dyDescent="0.2">
      <c r="A170" s="197">
        <f t="shared" si="2"/>
        <v>169</v>
      </c>
      <c r="B170" s="167" t="s">
        <v>244</v>
      </c>
      <c r="C170" s="167" t="s">
        <v>329</v>
      </c>
      <c r="D170" s="167" t="s">
        <v>330</v>
      </c>
      <c r="E170" s="167" t="s">
        <v>331</v>
      </c>
      <c r="F170" s="167" t="s">
        <v>332</v>
      </c>
      <c r="G170" s="167" t="s">
        <v>332</v>
      </c>
      <c r="H170" s="167" t="s">
        <v>333</v>
      </c>
      <c r="I170" s="167" t="s">
        <v>334</v>
      </c>
      <c r="J170" s="1" t="s">
        <v>335</v>
      </c>
      <c r="K170" s="167" t="s">
        <v>341</v>
      </c>
      <c r="L170" s="198">
        <v>18224771</v>
      </c>
    </row>
    <row r="171" spans="1:12" ht="159" customHeight="1" x14ac:dyDescent="0.2">
      <c r="A171" s="197">
        <f t="shared" si="2"/>
        <v>170</v>
      </c>
      <c r="B171" s="167" t="s">
        <v>244</v>
      </c>
      <c r="C171" s="167" t="s">
        <v>329</v>
      </c>
      <c r="D171" s="167" t="s">
        <v>330</v>
      </c>
      <c r="E171" s="167" t="s">
        <v>331</v>
      </c>
      <c r="F171" s="167" t="s">
        <v>332</v>
      </c>
      <c r="G171" s="167" t="s">
        <v>332</v>
      </c>
      <c r="H171" s="167" t="s">
        <v>333</v>
      </c>
      <c r="I171" s="167" t="s">
        <v>334</v>
      </c>
      <c r="J171" s="1" t="s">
        <v>335</v>
      </c>
      <c r="K171" s="167" t="s">
        <v>342</v>
      </c>
      <c r="L171" s="198">
        <v>29238513</v>
      </c>
    </row>
    <row r="172" spans="1:12" ht="174.75" customHeight="1" x14ac:dyDescent="0.2">
      <c r="A172" s="197">
        <f t="shared" si="2"/>
        <v>171</v>
      </c>
      <c r="B172" s="167" t="s">
        <v>244</v>
      </c>
      <c r="C172" s="167" t="s">
        <v>329</v>
      </c>
      <c r="D172" s="167" t="s">
        <v>330</v>
      </c>
      <c r="E172" s="167" t="s">
        <v>331</v>
      </c>
      <c r="F172" s="167" t="s">
        <v>332</v>
      </c>
      <c r="G172" s="167" t="s">
        <v>332</v>
      </c>
      <c r="H172" s="167" t="s">
        <v>333</v>
      </c>
      <c r="I172" s="167" t="s">
        <v>334</v>
      </c>
      <c r="J172" s="1" t="s">
        <v>335</v>
      </c>
      <c r="K172" s="167" t="s">
        <v>343</v>
      </c>
      <c r="L172" s="198">
        <v>1988560</v>
      </c>
    </row>
    <row r="173" spans="1:12" ht="176.25" customHeight="1" x14ac:dyDescent="0.2">
      <c r="A173" s="197">
        <f t="shared" si="2"/>
        <v>172</v>
      </c>
      <c r="B173" s="167" t="s">
        <v>244</v>
      </c>
      <c r="C173" s="167" t="s">
        <v>329</v>
      </c>
      <c r="D173" s="167" t="s">
        <v>330</v>
      </c>
      <c r="E173" s="167" t="s">
        <v>331</v>
      </c>
      <c r="F173" s="167" t="s">
        <v>332</v>
      </c>
      <c r="G173" s="167" t="s">
        <v>332</v>
      </c>
      <c r="H173" s="167" t="s">
        <v>333</v>
      </c>
      <c r="I173" s="167" t="s">
        <v>334</v>
      </c>
      <c r="J173" s="1" t="s">
        <v>335</v>
      </c>
      <c r="K173" s="167" t="s">
        <v>344</v>
      </c>
      <c r="L173" s="198">
        <v>998237</v>
      </c>
    </row>
    <row r="174" spans="1:12" ht="167.25" customHeight="1" x14ac:dyDescent="0.2">
      <c r="A174" s="197">
        <f t="shared" si="2"/>
        <v>173</v>
      </c>
      <c r="B174" s="167" t="s">
        <v>244</v>
      </c>
      <c r="C174" s="167" t="s">
        <v>329</v>
      </c>
      <c r="D174" s="167" t="s">
        <v>330</v>
      </c>
      <c r="E174" s="167" t="s">
        <v>331</v>
      </c>
      <c r="F174" s="167" t="s">
        <v>332</v>
      </c>
      <c r="G174" s="167" t="s">
        <v>332</v>
      </c>
      <c r="H174" s="167" t="s">
        <v>333</v>
      </c>
      <c r="I174" s="167" t="s">
        <v>334</v>
      </c>
      <c r="J174" s="1" t="s">
        <v>335</v>
      </c>
      <c r="K174" s="167" t="s">
        <v>345</v>
      </c>
      <c r="L174" s="198">
        <v>3341360</v>
      </c>
    </row>
    <row r="175" spans="1:12" ht="24" x14ac:dyDescent="0.2">
      <c r="A175" s="197">
        <f t="shared" si="2"/>
        <v>174</v>
      </c>
      <c r="B175" s="167" t="s">
        <v>244</v>
      </c>
      <c r="C175" s="167" t="s">
        <v>346</v>
      </c>
      <c r="D175" s="167" t="s">
        <v>347</v>
      </c>
      <c r="E175" s="167" t="s">
        <v>348</v>
      </c>
      <c r="F175" s="167" t="s">
        <v>349</v>
      </c>
      <c r="G175" s="167" t="s">
        <v>349</v>
      </c>
      <c r="H175" s="167" t="s">
        <v>350</v>
      </c>
      <c r="I175" s="167" t="s">
        <v>351</v>
      </c>
      <c r="J175" s="167"/>
      <c r="K175" s="167" t="s">
        <v>352</v>
      </c>
      <c r="L175" s="198">
        <v>800000</v>
      </c>
    </row>
    <row r="176" spans="1:12" ht="102" customHeight="1" x14ac:dyDescent="0.2">
      <c r="A176" s="197">
        <f t="shared" si="2"/>
        <v>175</v>
      </c>
      <c r="B176" s="167" t="s">
        <v>244</v>
      </c>
      <c r="C176" s="167" t="s">
        <v>346</v>
      </c>
      <c r="D176" s="167" t="s">
        <v>347</v>
      </c>
      <c r="E176" s="167" t="s">
        <v>348</v>
      </c>
      <c r="F176" s="167" t="s">
        <v>349</v>
      </c>
      <c r="G176" s="167" t="s">
        <v>349</v>
      </c>
      <c r="H176" s="167" t="s">
        <v>350</v>
      </c>
      <c r="I176" s="167" t="s">
        <v>351</v>
      </c>
      <c r="J176" s="167"/>
      <c r="K176" s="167" t="s">
        <v>353</v>
      </c>
      <c r="L176" s="198">
        <v>655000</v>
      </c>
    </row>
    <row r="177" spans="1:12" ht="86.25" customHeight="1" x14ac:dyDescent="0.2">
      <c r="A177" s="197">
        <f t="shared" si="2"/>
        <v>176</v>
      </c>
      <c r="B177" s="167" t="s">
        <v>244</v>
      </c>
      <c r="C177" s="167" t="s">
        <v>346</v>
      </c>
      <c r="D177" s="167" t="s">
        <v>347</v>
      </c>
      <c r="E177" s="167" t="s">
        <v>348</v>
      </c>
      <c r="F177" s="167" t="s">
        <v>349</v>
      </c>
      <c r="G177" s="167" t="s">
        <v>349</v>
      </c>
      <c r="H177" s="167" t="s">
        <v>350</v>
      </c>
      <c r="I177" s="167" t="s">
        <v>351</v>
      </c>
      <c r="J177" s="167"/>
      <c r="K177" s="167" t="s">
        <v>354</v>
      </c>
      <c r="L177" s="198">
        <v>1970000</v>
      </c>
    </row>
    <row r="178" spans="1:12" ht="92.25" customHeight="1" x14ac:dyDescent="0.2">
      <c r="A178" s="197">
        <f t="shared" si="2"/>
        <v>177</v>
      </c>
      <c r="B178" s="167" t="s">
        <v>244</v>
      </c>
      <c r="C178" s="167" t="s">
        <v>346</v>
      </c>
      <c r="D178" s="167" t="s">
        <v>347</v>
      </c>
      <c r="E178" s="167" t="s">
        <v>348</v>
      </c>
      <c r="F178" s="167" t="s">
        <v>349</v>
      </c>
      <c r="G178" s="167" t="s">
        <v>349</v>
      </c>
      <c r="H178" s="167" t="s">
        <v>350</v>
      </c>
      <c r="I178" s="167" t="s">
        <v>351</v>
      </c>
      <c r="J178" s="167"/>
      <c r="K178" s="167" t="s">
        <v>355</v>
      </c>
      <c r="L178" s="198">
        <v>600000</v>
      </c>
    </row>
    <row r="179" spans="1:12" ht="24" x14ac:dyDescent="0.2">
      <c r="A179" s="197">
        <f t="shared" si="2"/>
        <v>178</v>
      </c>
      <c r="B179" s="167" t="s">
        <v>244</v>
      </c>
      <c r="C179" s="167" t="s">
        <v>346</v>
      </c>
      <c r="D179" s="167" t="s">
        <v>347</v>
      </c>
      <c r="E179" s="167" t="s">
        <v>348</v>
      </c>
      <c r="F179" s="167" t="s">
        <v>349</v>
      </c>
      <c r="G179" s="167" t="s">
        <v>349</v>
      </c>
      <c r="H179" s="167" t="s">
        <v>350</v>
      </c>
      <c r="I179" s="167" t="s">
        <v>351</v>
      </c>
      <c r="J179" s="167"/>
      <c r="K179" s="167" t="s">
        <v>356</v>
      </c>
      <c r="L179" s="198">
        <v>3900000</v>
      </c>
    </row>
    <row r="180" spans="1:12" ht="92.25" customHeight="1" x14ac:dyDescent="0.2">
      <c r="A180" s="197">
        <f t="shared" si="2"/>
        <v>179</v>
      </c>
      <c r="B180" s="167" t="s">
        <v>244</v>
      </c>
      <c r="C180" s="167" t="s">
        <v>346</v>
      </c>
      <c r="D180" s="167" t="s">
        <v>347</v>
      </c>
      <c r="E180" s="167" t="s">
        <v>348</v>
      </c>
      <c r="F180" s="167" t="s">
        <v>349</v>
      </c>
      <c r="G180" s="167" t="s">
        <v>349</v>
      </c>
      <c r="H180" s="167" t="s">
        <v>350</v>
      </c>
      <c r="I180" s="167" t="s">
        <v>351</v>
      </c>
      <c r="J180" s="167"/>
      <c r="K180" s="167" t="s">
        <v>357</v>
      </c>
      <c r="L180" s="198">
        <v>1200000</v>
      </c>
    </row>
    <row r="181" spans="1:12" ht="91.5" customHeight="1" x14ac:dyDescent="0.2">
      <c r="A181" s="197">
        <f t="shared" si="2"/>
        <v>180</v>
      </c>
      <c r="B181" s="167" t="s">
        <v>244</v>
      </c>
      <c r="C181" s="167" t="s">
        <v>346</v>
      </c>
      <c r="D181" s="167" t="s">
        <v>347</v>
      </c>
      <c r="E181" s="167" t="s">
        <v>348</v>
      </c>
      <c r="F181" s="167" t="s">
        <v>349</v>
      </c>
      <c r="G181" s="167" t="s">
        <v>349</v>
      </c>
      <c r="H181" s="167" t="s">
        <v>350</v>
      </c>
      <c r="I181" s="167" t="s">
        <v>351</v>
      </c>
      <c r="J181" s="167"/>
      <c r="K181" s="167" t="s">
        <v>358</v>
      </c>
      <c r="L181" s="198">
        <v>4250000</v>
      </c>
    </row>
    <row r="182" spans="1:12" ht="93.75" customHeight="1" x14ac:dyDescent="0.2">
      <c r="A182" s="197">
        <f t="shared" si="2"/>
        <v>181</v>
      </c>
      <c r="B182" s="170" t="s">
        <v>359</v>
      </c>
      <c r="C182" s="170" t="s">
        <v>360</v>
      </c>
      <c r="D182" s="170" t="s">
        <v>361</v>
      </c>
      <c r="E182" s="170" t="s">
        <v>362</v>
      </c>
      <c r="F182" s="170" t="s">
        <v>363</v>
      </c>
      <c r="G182" s="170" t="s">
        <v>364</v>
      </c>
      <c r="H182" s="170" t="s">
        <v>365</v>
      </c>
      <c r="I182" s="170" t="s">
        <v>366</v>
      </c>
      <c r="J182" s="44" t="s">
        <v>367</v>
      </c>
      <c r="K182" s="170" t="s">
        <v>368</v>
      </c>
      <c r="L182" s="198">
        <v>628190</v>
      </c>
    </row>
    <row r="183" spans="1:12" ht="36" x14ac:dyDescent="0.2">
      <c r="A183" s="197">
        <f t="shared" si="2"/>
        <v>182</v>
      </c>
      <c r="B183" s="170" t="s">
        <v>359</v>
      </c>
      <c r="C183" s="170" t="s">
        <v>360</v>
      </c>
      <c r="D183" s="170" t="s">
        <v>361</v>
      </c>
      <c r="E183" s="170" t="s">
        <v>362</v>
      </c>
      <c r="F183" s="170" t="s">
        <v>369</v>
      </c>
      <c r="G183" s="170" t="s">
        <v>370</v>
      </c>
      <c r="H183" s="170" t="s">
        <v>365</v>
      </c>
      <c r="I183" s="170" t="s">
        <v>366</v>
      </c>
      <c r="J183" s="44" t="s">
        <v>367</v>
      </c>
      <c r="K183" s="170" t="s">
        <v>371</v>
      </c>
      <c r="L183" s="198">
        <v>1091924.5</v>
      </c>
    </row>
    <row r="184" spans="1:12" ht="97.5" customHeight="1" x14ac:dyDescent="0.2">
      <c r="A184" s="197">
        <f t="shared" si="2"/>
        <v>183</v>
      </c>
      <c r="B184" s="170" t="s">
        <v>359</v>
      </c>
      <c r="C184" s="170" t="s">
        <v>360</v>
      </c>
      <c r="D184" s="170" t="s">
        <v>361</v>
      </c>
      <c r="E184" s="170" t="s">
        <v>362</v>
      </c>
      <c r="F184" s="170" t="s">
        <v>372</v>
      </c>
      <c r="G184" s="170" t="s">
        <v>373</v>
      </c>
      <c r="H184" s="170" t="s">
        <v>365</v>
      </c>
      <c r="I184" s="170" t="s">
        <v>366</v>
      </c>
      <c r="J184" s="44" t="s">
        <v>367</v>
      </c>
      <c r="K184" s="170" t="s">
        <v>374</v>
      </c>
      <c r="L184" s="198">
        <v>635214</v>
      </c>
    </row>
    <row r="185" spans="1:12" ht="117" customHeight="1" x14ac:dyDescent="0.2">
      <c r="A185" s="197">
        <f t="shared" si="2"/>
        <v>184</v>
      </c>
      <c r="B185" s="167" t="s">
        <v>375</v>
      </c>
      <c r="C185" s="172" t="s">
        <v>376</v>
      </c>
      <c r="D185" s="167" t="s">
        <v>377</v>
      </c>
      <c r="E185" s="167" t="s">
        <v>378</v>
      </c>
      <c r="F185" s="167" t="s">
        <v>379</v>
      </c>
      <c r="G185" s="167" t="s">
        <v>379</v>
      </c>
      <c r="H185" s="167" t="s">
        <v>380</v>
      </c>
      <c r="I185" s="172" t="s">
        <v>381</v>
      </c>
      <c r="J185" s="96" t="s">
        <v>382</v>
      </c>
      <c r="K185" s="167" t="s">
        <v>383</v>
      </c>
      <c r="L185" s="198">
        <v>5000000</v>
      </c>
    </row>
    <row r="186" spans="1:12" ht="136.5" customHeight="1" x14ac:dyDescent="0.2">
      <c r="A186" s="197">
        <f t="shared" si="2"/>
        <v>185</v>
      </c>
      <c r="B186" s="167" t="s">
        <v>375</v>
      </c>
      <c r="C186" s="167" t="s">
        <v>384</v>
      </c>
      <c r="D186" s="45" t="s">
        <v>385</v>
      </c>
      <c r="E186" s="45" t="s">
        <v>386</v>
      </c>
      <c r="F186" s="167" t="s">
        <v>387</v>
      </c>
      <c r="G186" s="167" t="s">
        <v>387</v>
      </c>
      <c r="H186" s="167" t="s">
        <v>388</v>
      </c>
      <c r="I186" s="167" t="s">
        <v>389</v>
      </c>
      <c r="J186" s="46" t="s">
        <v>390</v>
      </c>
      <c r="K186" s="167" t="s">
        <v>391</v>
      </c>
      <c r="L186" s="198">
        <v>36257692</v>
      </c>
    </row>
    <row r="187" spans="1:12" ht="106.5" customHeight="1" x14ac:dyDescent="0.2">
      <c r="A187" s="197">
        <f t="shared" si="2"/>
        <v>186</v>
      </c>
      <c r="B187" s="167" t="s">
        <v>375</v>
      </c>
      <c r="C187" s="167" t="s">
        <v>384</v>
      </c>
      <c r="D187" s="45" t="s">
        <v>385</v>
      </c>
      <c r="E187" s="45" t="s">
        <v>386</v>
      </c>
      <c r="F187" s="167" t="s">
        <v>387</v>
      </c>
      <c r="G187" s="167" t="s">
        <v>387</v>
      </c>
      <c r="H187" s="167" t="s">
        <v>388</v>
      </c>
      <c r="I187" s="167" t="s">
        <v>389</v>
      </c>
      <c r="J187" s="46" t="s">
        <v>390</v>
      </c>
      <c r="K187" s="167" t="s">
        <v>392</v>
      </c>
      <c r="L187" s="198">
        <v>107557284</v>
      </c>
    </row>
    <row r="188" spans="1:12" ht="138" customHeight="1" x14ac:dyDescent="0.2">
      <c r="A188" s="197">
        <f t="shared" si="2"/>
        <v>187</v>
      </c>
      <c r="B188" s="167" t="s">
        <v>375</v>
      </c>
      <c r="C188" s="167" t="s">
        <v>384</v>
      </c>
      <c r="D188" s="45" t="s">
        <v>385</v>
      </c>
      <c r="E188" s="45" t="s">
        <v>386</v>
      </c>
      <c r="F188" s="167" t="s">
        <v>387</v>
      </c>
      <c r="G188" s="167" t="s">
        <v>387</v>
      </c>
      <c r="H188" s="167" t="s">
        <v>388</v>
      </c>
      <c r="I188" s="167" t="s">
        <v>389</v>
      </c>
      <c r="J188" s="46" t="s">
        <v>390</v>
      </c>
      <c r="K188" s="167" t="s">
        <v>393</v>
      </c>
      <c r="L188" s="198">
        <v>6739508</v>
      </c>
    </row>
    <row r="189" spans="1:12" ht="101.25" customHeight="1" x14ac:dyDescent="0.2">
      <c r="A189" s="197">
        <f t="shared" si="2"/>
        <v>188</v>
      </c>
      <c r="B189" s="167" t="s">
        <v>375</v>
      </c>
      <c r="C189" s="167" t="s">
        <v>384</v>
      </c>
      <c r="D189" s="45" t="s">
        <v>385</v>
      </c>
      <c r="E189" s="45" t="s">
        <v>386</v>
      </c>
      <c r="F189" s="167" t="s">
        <v>387</v>
      </c>
      <c r="G189" s="167" t="s">
        <v>387</v>
      </c>
      <c r="H189" s="167" t="s">
        <v>388</v>
      </c>
      <c r="I189" s="167" t="s">
        <v>389</v>
      </c>
      <c r="J189" s="46" t="s">
        <v>390</v>
      </c>
      <c r="K189" s="167" t="s">
        <v>394</v>
      </c>
      <c r="L189" s="198">
        <v>2427129</v>
      </c>
    </row>
    <row r="190" spans="1:12" ht="111.75" customHeight="1" x14ac:dyDescent="0.2">
      <c r="A190" s="197">
        <f t="shared" si="2"/>
        <v>189</v>
      </c>
      <c r="B190" s="167" t="s">
        <v>375</v>
      </c>
      <c r="C190" s="167" t="s">
        <v>384</v>
      </c>
      <c r="D190" s="45" t="s">
        <v>385</v>
      </c>
      <c r="E190" s="45" t="s">
        <v>386</v>
      </c>
      <c r="F190" s="167" t="s">
        <v>387</v>
      </c>
      <c r="G190" s="167" t="s">
        <v>387</v>
      </c>
      <c r="H190" s="167" t="s">
        <v>388</v>
      </c>
      <c r="I190" s="167" t="s">
        <v>389</v>
      </c>
      <c r="J190" s="46" t="s">
        <v>390</v>
      </c>
      <c r="K190" s="167" t="s">
        <v>395</v>
      </c>
      <c r="L190" s="198">
        <v>8154772</v>
      </c>
    </row>
    <row r="191" spans="1:12" ht="108.75" customHeight="1" x14ac:dyDescent="0.2">
      <c r="A191" s="197">
        <f t="shared" si="2"/>
        <v>190</v>
      </c>
      <c r="B191" s="167" t="s">
        <v>375</v>
      </c>
      <c r="C191" s="167" t="s">
        <v>384</v>
      </c>
      <c r="D191" s="45" t="s">
        <v>385</v>
      </c>
      <c r="E191" s="45" t="s">
        <v>386</v>
      </c>
      <c r="F191" s="167" t="s">
        <v>387</v>
      </c>
      <c r="G191" s="167" t="s">
        <v>387</v>
      </c>
      <c r="H191" s="167" t="s">
        <v>388</v>
      </c>
      <c r="I191" s="167" t="s">
        <v>389</v>
      </c>
      <c r="J191" s="46" t="s">
        <v>390</v>
      </c>
      <c r="K191" s="167" t="s">
        <v>396</v>
      </c>
      <c r="L191" s="198">
        <v>6113252</v>
      </c>
    </row>
    <row r="192" spans="1:12" ht="111.75" customHeight="1" x14ac:dyDescent="0.2">
      <c r="A192" s="197">
        <f t="shared" si="2"/>
        <v>191</v>
      </c>
      <c r="B192" s="167" t="s">
        <v>375</v>
      </c>
      <c r="C192" s="167" t="s">
        <v>384</v>
      </c>
      <c r="D192" s="45" t="s">
        <v>385</v>
      </c>
      <c r="E192" s="45" t="s">
        <v>386</v>
      </c>
      <c r="F192" s="167" t="s">
        <v>387</v>
      </c>
      <c r="G192" s="167" t="s">
        <v>387</v>
      </c>
      <c r="H192" s="167" t="s">
        <v>388</v>
      </c>
      <c r="I192" s="167" t="s">
        <v>389</v>
      </c>
      <c r="J192" s="46" t="s">
        <v>390</v>
      </c>
      <c r="K192" s="167" t="s">
        <v>397</v>
      </c>
      <c r="L192" s="198">
        <v>2245572</v>
      </c>
    </row>
    <row r="193" spans="1:12" ht="104.25" customHeight="1" x14ac:dyDescent="0.2">
      <c r="A193" s="197">
        <f t="shared" si="2"/>
        <v>192</v>
      </c>
      <c r="B193" s="167" t="s">
        <v>375</v>
      </c>
      <c r="C193" s="167" t="s">
        <v>384</v>
      </c>
      <c r="D193" s="45" t="s">
        <v>385</v>
      </c>
      <c r="E193" s="45" t="s">
        <v>386</v>
      </c>
      <c r="F193" s="167" t="s">
        <v>387</v>
      </c>
      <c r="G193" s="167" t="s">
        <v>387</v>
      </c>
      <c r="H193" s="167" t="s">
        <v>388</v>
      </c>
      <c r="I193" s="167" t="s">
        <v>389</v>
      </c>
      <c r="J193" s="46" t="s">
        <v>390</v>
      </c>
      <c r="K193" s="167" t="s">
        <v>398</v>
      </c>
      <c r="L193" s="198">
        <v>1545601</v>
      </c>
    </row>
    <row r="194" spans="1:12" ht="114" customHeight="1" x14ac:dyDescent="0.2">
      <c r="A194" s="197">
        <f t="shared" si="2"/>
        <v>193</v>
      </c>
      <c r="B194" s="167" t="s">
        <v>375</v>
      </c>
      <c r="C194" s="167" t="s">
        <v>384</v>
      </c>
      <c r="D194" s="45" t="s">
        <v>385</v>
      </c>
      <c r="E194" s="45" t="s">
        <v>386</v>
      </c>
      <c r="F194" s="167" t="s">
        <v>387</v>
      </c>
      <c r="G194" s="167" t="s">
        <v>387</v>
      </c>
      <c r="H194" s="167" t="s">
        <v>388</v>
      </c>
      <c r="I194" s="167" t="s">
        <v>389</v>
      </c>
      <c r="J194" s="46" t="s">
        <v>390</v>
      </c>
      <c r="K194" s="167" t="s">
        <v>399</v>
      </c>
      <c r="L194" s="198">
        <v>535937</v>
      </c>
    </row>
    <row r="195" spans="1:12" ht="112.5" customHeight="1" x14ac:dyDescent="0.2">
      <c r="A195" s="197">
        <f t="shared" si="2"/>
        <v>194</v>
      </c>
      <c r="B195" s="167" t="s">
        <v>375</v>
      </c>
      <c r="C195" s="167" t="s">
        <v>384</v>
      </c>
      <c r="D195" s="45" t="s">
        <v>385</v>
      </c>
      <c r="E195" s="45" t="s">
        <v>386</v>
      </c>
      <c r="F195" s="167" t="s">
        <v>387</v>
      </c>
      <c r="G195" s="167" t="s">
        <v>387</v>
      </c>
      <c r="H195" s="167" t="s">
        <v>388</v>
      </c>
      <c r="I195" s="167" t="s">
        <v>389</v>
      </c>
      <c r="J195" s="46" t="s">
        <v>390</v>
      </c>
      <c r="K195" s="167" t="s">
        <v>400</v>
      </c>
      <c r="L195" s="198">
        <v>1418017</v>
      </c>
    </row>
    <row r="196" spans="1:12" ht="92.25" customHeight="1" x14ac:dyDescent="0.2">
      <c r="A196" s="197">
        <f t="shared" ref="A196:A259" si="3">A195+1</f>
        <v>195</v>
      </c>
      <c r="B196" s="167" t="s">
        <v>375</v>
      </c>
      <c r="C196" s="167" t="s">
        <v>384</v>
      </c>
      <c r="D196" s="45" t="s">
        <v>385</v>
      </c>
      <c r="E196" s="45" t="s">
        <v>386</v>
      </c>
      <c r="F196" s="167" t="s">
        <v>387</v>
      </c>
      <c r="G196" s="167" t="s">
        <v>387</v>
      </c>
      <c r="H196" s="167" t="s">
        <v>388</v>
      </c>
      <c r="I196" s="167" t="s">
        <v>389</v>
      </c>
      <c r="J196" s="46" t="s">
        <v>390</v>
      </c>
      <c r="K196" s="167" t="s">
        <v>401</v>
      </c>
      <c r="L196" s="198">
        <v>955372</v>
      </c>
    </row>
    <row r="197" spans="1:12" ht="48" x14ac:dyDescent="0.2">
      <c r="A197" s="197">
        <f t="shared" si="3"/>
        <v>196</v>
      </c>
      <c r="B197" s="167" t="s">
        <v>375</v>
      </c>
      <c r="C197" s="167" t="s">
        <v>384</v>
      </c>
      <c r="D197" s="45" t="s">
        <v>385</v>
      </c>
      <c r="E197" s="45" t="s">
        <v>386</v>
      </c>
      <c r="F197" s="167" t="s">
        <v>387</v>
      </c>
      <c r="G197" s="167" t="s">
        <v>387</v>
      </c>
      <c r="H197" s="167" t="s">
        <v>388</v>
      </c>
      <c r="I197" s="167" t="s">
        <v>389</v>
      </c>
      <c r="J197" s="46" t="s">
        <v>390</v>
      </c>
      <c r="K197" s="167" t="s">
        <v>402</v>
      </c>
      <c r="L197" s="198">
        <v>1013448</v>
      </c>
    </row>
    <row r="198" spans="1:12" ht="102.75" customHeight="1" x14ac:dyDescent="0.2">
      <c r="A198" s="197">
        <f t="shared" si="3"/>
        <v>197</v>
      </c>
      <c r="B198" s="167" t="s">
        <v>375</v>
      </c>
      <c r="C198" s="167" t="s">
        <v>384</v>
      </c>
      <c r="D198" s="45" t="s">
        <v>385</v>
      </c>
      <c r="E198" s="45" t="s">
        <v>386</v>
      </c>
      <c r="F198" s="167" t="s">
        <v>387</v>
      </c>
      <c r="G198" s="167" t="s">
        <v>387</v>
      </c>
      <c r="H198" s="167" t="s">
        <v>388</v>
      </c>
      <c r="I198" s="167" t="s">
        <v>389</v>
      </c>
      <c r="J198" s="46" t="s">
        <v>390</v>
      </c>
      <c r="K198" s="167" t="s">
        <v>403</v>
      </c>
      <c r="L198" s="198">
        <v>1551393</v>
      </c>
    </row>
    <row r="199" spans="1:12" ht="97.5" customHeight="1" x14ac:dyDescent="0.2">
      <c r="A199" s="197">
        <f t="shared" si="3"/>
        <v>198</v>
      </c>
      <c r="B199" s="167" t="s">
        <v>375</v>
      </c>
      <c r="C199" s="167" t="s">
        <v>384</v>
      </c>
      <c r="D199" s="45" t="s">
        <v>385</v>
      </c>
      <c r="E199" s="45" t="s">
        <v>386</v>
      </c>
      <c r="F199" s="167" t="s">
        <v>387</v>
      </c>
      <c r="G199" s="167" t="s">
        <v>387</v>
      </c>
      <c r="H199" s="167" t="s">
        <v>388</v>
      </c>
      <c r="I199" s="167" t="s">
        <v>389</v>
      </c>
      <c r="J199" s="46" t="s">
        <v>390</v>
      </c>
      <c r="K199" s="167" t="s">
        <v>404</v>
      </c>
      <c r="L199" s="198">
        <v>2672588</v>
      </c>
    </row>
    <row r="200" spans="1:12" ht="101.25" customHeight="1" x14ac:dyDescent="0.2">
      <c r="A200" s="197">
        <f t="shared" si="3"/>
        <v>199</v>
      </c>
      <c r="B200" s="167" t="s">
        <v>375</v>
      </c>
      <c r="C200" s="167" t="s">
        <v>384</v>
      </c>
      <c r="D200" s="45" t="s">
        <v>385</v>
      </c>
      <c r="E200" s="45" t="s">
        <v>386</v>
      </c>
      <c r="F200" s="167" t="s">
        <v>387</v>
      </c>
      <c r="G200" s="167" t="s">
        <v>387</v>
      </c>
      <c r="H200" s="167" t="s">
        <v>388</v>
      </c>
      <c r="I200" s="167" t="s">
        <v>389</v>
      </c>
      <c r="J200" s="46" t="s">
        <v>390</v>
      </c>
      <c r="K200" s="167" t="s">
        <v>405</v>
      </c>
      <c r="L200" s="198">
        <v>960009</v>
      </c>
    </row>
    <row r="201" spans="1:12" ht="99" customHeight="1" x14ac:dyDescent="0.2">
      <c r="A201" s="197">
        <f t="shared" si="3"/>
        <v>200</v>
      </c>
      <c r="B201" s="167" t="s">
        <v>375</v>
      </c>
      <c r="C201" s="167" t="s">
        <v>406</v>
      </c>
      <c r="D201" s="167" t="s">
        <v>246</v>
      </c>
      <c r="E201" s="172" t="s">
        <v>407</v>
      </c>
      <c r="F201" s="167" t="s">
        <v>408</v>
      </c>
      <c r="G201" s="167" t="s">
        <v>409</v>
      </c>
      <c r="H201" s="167" t="s">
        <v>410</v>
      </c>
      <c r="I201" s="172" t="s">
        <v>411</v>
      </c>
      <c r="J201" s="46" t="s">
        <v>412</v>
      </c>
      <c r="K201" s="167" t="s">
        <v>413</v>
      </c>
      <c r="L201" s="198">
        <v>881103</v>
      </c>
    </row>
    <row r="202" spans="1:12" ht="89.25" customHeight="1" x14ac:dyDescent="0.2">
      <c r="A202" s="197">
        <f t="shared" si="3"/>
        <v>201</v>
      </c>
      <c r="B202" s="167" t="s">
        <v>375</v>
      </c>
      <c r="C202" s="167" t="s">
        <v>406</v>
      </c>
      <c r="D202" s="167" t="s">
        <v>246</v>
      </c>
      <c r="E202" s="172" t="s">
        <v>407</v>
      </c>
      <c r="F202" s="167" t="s">
        <v>408</v>
      </c>
      <c r="G202" s="167" t="s">
        <v>409</v>
      </c>
      <c r="H202" s="167" t="s">
        <v>410</v>
      </c>
      <c r="I202" s="172" t="s">
        <v>411</v>
      </c>
      <c r="J202" s="46" t="s">
        <v>412</v>
      </c>
      <c r="K202" s="167" t="s">
        <v>414</v>
      </c>
      <c r="L202" s="198">
        <v>1310770</v>
      </c>
    </row>
    <row r="203" spans="1:12" ht="93.75" customHeight="1" x14ac:dyDescent="0.2">
      <c r="A203" s="197">
        <f t="shared" si="3"/>
        <v>202</v>
      </c>
      <c r="B203" s="167" t="s">
        <v>375</v>
      </c>
      <c r="C203" s="167" t="s">
        <v>406</v>
      </c>
      <c r="D203" s="167" t="s">
        <v>246</v>
      </c>
      <c r="E203" s="172" t="s">
        <v>407</v>
      </c>
      <c r="F203" s="167" t="s">
        <v>408</v>
      </c>
      <c r="G203" s="167" t="s">
        <v>409</v>
      </c>
      <c r="H203" s="167" t="s">
        <v>410</v>
      </c>
      <c r="I203" s="172" t="s">
        <v>411</v>
      </c>
      <c r="J203" s="46" t="s">
        <v>412</v>
      </c>
      <c r="K203" s="167" t="s">
        <v>415</v>
      </c>
      <c r="L203" s="198">
        <v>804571</v>
      </c>
    </row>
    <row r="204" spans="1:12" ht="117.75" customHeight="1" x14ac:dyDescent="0.2">
      <c r="A204" s="197">
        <f t="shared" si="3"/>
        <v>203</v>
      </c>
      <c r="B204" s="167" t="s">
        <v>375</v>
      </c>
      <c r="C204" s="167" t="s">
        <v>406</v>
      </c>
      <c r="D204" s="167" t="s">
        <v>246</v>
      </c>
      <c r="E204" s="172" t="s">
        <v>407</v>
      </c>
      <c r="F204" s="167" t="s">
        <v>408</v>
      </c>
      <c r="G204" s="167" t="s">
        <v>409</v>
      </c>
      <c r="H204" s="167" t="s">
        <v>410</v>
      </c>
      <c r="I204" s="172" t="s">
        <v>411</v>
      </c>
      <c r="J204" s="46" t="s">
        <v>412</v>
      </c>
      <c r="K204" s="167" t="s">
        <v>416</v>
      </c>
      <c r="L204" s="198">
        <v>2143467</v>
      </c>
    </row>
    <row r="205" spans="1:12" ht="97.5" customHeight="1" x14ac:dyDescent="0.2">
      <c r="A205" s="197">
        <f t="shared" si="3"/>
        <v>204</v>
      </c>
      <c r="B205" s="167" t="s">
        <v>375</v>
      </c>
      <c r="C205" s="167" t="s">
        <v>406</v>
      </c>
      <c r="D205" s="167" t="s">
        <v>246</v>
      </c>
      <c r="E205" s="172" t="s">
        <v>407</v>
      </c>
      <c r="F205" s="167" t="s">
        <v>408</v>
      </c>
      <c r="G205" s="167" t="s">
        <v>409</v>
      </c>
      <c r="H205" s="167" t="s">
        <v>410</v>
      </c>
      <c r="I205" s="172" t="s">
        <v>411</v>
      </c>
      <c r="J205" s="46" t="s">
        <v>412</v>
      </c>
      <c r="K205" s="167" t="s">
        <v>417</v>
      </c>
      <c r="L205" s="198">
        <v>723880</v>
      </c>
    </row>
    <row r="206" spans="1:12" ht="101.25" customHeight="1" x14ac:dyDescent="0.2">
      <c r="A206" s="197">
        <f t="shared" si="3"/>
        <v>205</v>
      </c>
      <c r="B206" s="167" t="s">
        <v>375</v>
      </c>
      <c r="C206" s="167" t="s">
        <v>418</v>
      </c>
      <c r="D206" s="167" t="s">
        <v>419</v>
      </c>
      <c r="E206" s="167" t="s">
        <v>420</v>
      </c>
      <c r="F206" s="167" t="s">
        <v>421</v>
      </c>
      <c r="G206" s="167" t="s">
        <v>421</v>
      </c>
      <c r="H206" s="167" t="s">
        <v>422</v>
      </c>
      <c r="I206" s="172" t="s">
        <v>423</v>
      </c>
      <c r="J206" s="42" t="s">
        <v>424</v>
      </c>
      <c r="K206" s="167" t="s">
        <v>425</v>
      </c>
      <c r="L206" s="198">
        <v>14800000</v>
      </c>
    </row>
    <row r="207" spans="1:12" ht="36" x14ac:dyDescent="0.2">
      <c r="A207" s="197">
        <f t="shared" si="3"/>
        <v>206</v>
      </c>
      <c r="B207" s="167" t="s">
        <v>375</v>
      </c>
      <c r="C207" s="167" t="s">
        <v>418</v>
      </c>
      <c r="D207" s="167" t="s">
        <v>419</v>
      </c>
      <c r="E207" s="167" t="s">
        <v>420</v>
      </c>
      <c r="F207" s="167" t="s">
        <v>421</v>
      </c>
      <c r="G207" s="167" t="s">
        <v>421</v>
      </c>
      <c r="H207" s="167" t="s">
        <v>422</v>
      </c>
      <c r="I207" s="172" t="s">
        <v>423</v>
      </c>
      <c r="J207" s="42" t="s">
        <v>424</v>
      </c>
      <c r="K207" s="167" t="s">
        <v>426</v>
      </c>
      <c r="L207" s="198">
        <v>883000</v>
      </c>
    </row>
    <row r="208" spans="1:12" ht="99.75" customHeight="1" x14ac:dyDescent="0.2">
      <c r="A208" s="197">
        <f t="shared" si="3"/>
        <v>207</v>
      </c>
      <c r="B208" s="167" t="s">
        <v>375</v>
      </c>
      <c r="C208" s="167" t="s">
        <v>418</v>
      </c>
      <c r="D208" s="167" t="s">
        <v>419</v>
      </c>
      <c r="E208" s="167" t="s">
        <v>420</v>
      </c>
      <c r="F208" s="167" t="s">
        <v>421</v>
      </c>
      <c r="G208" s="167" t="s">
        <v>421</v>
      </c>
      <c r="H208" s="167" t="s">
        <v>422</v>
      </c>
      <c r="I208" s="172" t="s">
        <v>423</v>
      </c>
      <c r="J208" s="42" t="s">
        <v>424</v>
      </c>
      <c r="K208" s="167" t="s">
        <v>427</v>
      </c>
      <c r="L208" s="198">
        <v>2955000</v>
      </c>
    </row>
    <row r="209" spans="1:12" ht="76.5" customHeight="1" x14ac:dyDescent="0.2">
      <c r="A209" s="197">
        <f t="shared" si="3"/>
        <v>208</v>
      </c>
      <c r="B209" s="167" t="s">
        <v>375</v>
      </c>
      <c r="C209" s="167" t="s">
        <v>418</v>
      </c>
      <c r="D209" s="167" t="s">
        <v>419</v>
      </c>
      <c r="E209" s="167" t="s">
        <v>420</v>
      </c>
      <c r="F209" s="167" t="s">
        <v>421</v>
      </c>
      <c r="G209" s="167" t="s">
        <v>421</v>
      </c>
      <c r="H209" s="167" t="s">
        <v>422</v>
      </c>
      <c r="I209" s="172" t="s">
        <v>423</v>
      </c>
      <c r="J209" s="42" t="s">
        <v>424</v>
      </c>
      <c r="K209" s="167" t="s">
        <v>428</v>
      </c>
      <c r="L209" s="198">
        <v>11800000</v>
      </c>
    </row>
    <row r="210" spans="1:12" ht="36" x14ac:dyDescent="0.2">
      <c r="A210" s="197">
        <f t="shared" si="3"/>
        <v>209</v>
      </c>
      <c r="B210" s="167" t="s">
        <v>375</v>
      </c>
      <c r="C210" s="167" t="s">
        <v>418</v>
      </c>
      <c r="D210" s="167" t="s">
        <v>419</v>
      </c>
      <c r="E210" s="167" t="s">
        <v>420</v>
      </c>
      <c r="F210" s="167" t="s">
        <v>421</v>
      </c>
      <c r="G210" s="167" t="s">
        <v>421</v>
      </c>
      <c r="H210" s="167" t="s">
        <v>422</v>
      </c>
      <c r="I210" s="172" t="s">
        <v>423</v>
      </c>
      <c r="J210" s="42" t="s">
        <v>424</v>
      </c>
      <c r="K210" s="167" t="s">
        <v>429</v>
      </c>
      <c r="L210" s="198">
        <v>967000</v>
      </c>
    </row>
    <row r="211" spans="1:12" ht="95.25" customHeight="1" x14ac:dyDescent="0.2">
      <c r="A211" s="197">
        <f t="shared" si="3"/>
        <v>210</v>
      </c>
      <c r="B211" s="167" t="s">
        <v>375</v>
      </c>
      <c r="C211" s="167" t="s">
        <v>418</v>
      </c>
      <c r="D211" s="167" t="s">
        <v>419</v>
      </c>
      <c r="E211" s="167" t="s">
        <v>420</v>
      </c>
      <c r="F211" s="167" t="s">
        <v>421</v>
      </c>
      <c r="G211" s="167" t="s">
        <v>421</v>
      </c>
      <c r="H211" s="167" t="s">
        <v>422</v>
      </c>
      <c r="I211" s="172" t="s">
        <v>423</v>
      </c>
      <c r="J211" s="42" t="s">
        <v>424</v>
      </c>
      <c r="K211" s="167" t="s">
        <v>430</v>
      </c>
      <c r="L211" s="198">
        <v>955000</v>
      </c>
    </row>
    <row r="212" spans="1:12" ht="81" customHeight="1" x14ac:dyDescent="0.2">
      <c r="A212" s="197">
        <f t="shared" si="3"/>
        <v>211</v>
      </c>
      <c r="B212" s="167" t="s">
        <v>375</v>
      </c>
      <c r="C212" s="167" t="s">
        <v>418</v>
      </c>
      <c r="D212" s="167" t="s">
        <v>419</v>
      </c>
      <c r="E212" s="167" t="s">
        <v>420</v>
      </c>
      <c r="F212" s="167" t="s">
        <v>421</v>
      </c>
      <c r="G212" s="167" t="s">
        <v>421</v>
      </c>
      <c r="H212" s="167" t="s">
        <v>422</v>
      </c>
      <c r="I212" s="172" t="s">
        <v>423</v>
      </c>
      <c r="J212" s="42" t="s">
        <v>424</v>
      </c>
      <c r="K212" s="167" t="s">
        <v>431</v>
      </c>
      <c r="L212" s="198">
        <v>2950000</v>
      </c>
    </row>
    <row r="213" spans="1:12" ht="36" x14ac:dyDescent="0.2">
      <c r="A213" s="197">
        <f t="shared" si="3"/>
        <v>212</v>
      </c>
      <c r="B213" s="167" t="s">
        <v>375</v>
      </c>
      <c r="C213" s="167" t="s">
        <v>418</v>
      </c>
      <c r="D213" s="167" t="s">
        <v>419</v>
      </c>
      <c r="E213" s="167" t="s">
        <v>420</v>
      </c>
      <c r="F213" s="167" t="s">
        <v>421</v>
      </c>
      <c r="G213" s="167" t="s">
        <v>421</v>
      </c>
      <c r="H213" s="167" t="s">
        <v>422</v>
      </c>
      <c r="I213" s="172" t="s">
        <v>423</v>
      </c>
      <c r="J213" s="42" t="s">
        <v>424</v>
      </c>
      <c r="K213" s="167" t="s">
        <v>432</v>
      </c>
      <c r="L213" s="198">
        <v>1100000</v>
      </c>
    </row>
    <row r="214" spans="1:12" ht="91.5" customHeight="1" x14ac:dyDescent="0.2">
      <c r="A214" s="197">
        <f t="shared" si="3"/>
        <v>213</v>
      </c>
      <c r="B214" s="167" t="s">
        <v>375</v>
      </c>
      <c r="C214" s="167" t="s">
        <v>418</v>
      </c>
      <c r="D214" s="167" t="s">
        <v>419</v>
      </c>
      <c r="E214" s="167" t="s">
        <v>420</v>
      </c>
      <c r="F214" s="167" t="s">
        <v>421</v>
      </c>
      <c r="G214" s="167" t="s">
        <v>421</v>
      </c>
      <c r="H214" s="167" t="s">
        <v>422</v>
      </c>
      <c r="I214" s="172" t="s">
        <v>423</v>
      </c>
      <c r="J214" s="42" t="s">
        <v>424</v>
      </c>
      <c r="K214" s="167" t="s">
        <v>433</v>
      </c>
      <c r="L214" s="198">
        <v>1560000</v>
      </c>
    </row>
    <row r="215" spans="1:12" ht="77.25" customHeight="1" x14ac:dyDescent="0.2">
      <c r="A215" s="197">
        <f t="shared" si="3"/>
        <v>214</v>
      </c>
      <c r="B215" s="167" t="s">
        <v>375</v>
      </c>
      <c r="C215" s="167" t="s">
        <v>418</v>
      </c>
      <c r="D215" s="167" t="s">
        <v>419</v>
      </c>
      <c r="E215" s="167" t="s">
        <v>420</v>
      </c>
      <c r="F215" s="167" t="s">
        <v>421</v>
      </c>
      <c r="G215" s="167" t="s">
        <v>421</v>
      </c>
      <c r="H215" s="167" t="s">
        <v>422</v>
      </c>
      <c r="I215" s="172" t="s">
        <v>423</v>
      </c>
      <c r="J215" s="42" t="s">
        <v>424</v>
      </c>
      <c r="K215" s="167" t="s">
        <v>434</v>
      </c>
      <c r="L215" s="198">
        <v>1000000</v>
      </c>
    </row>
    <row r="216" spans="1:12" ht="36" x14ac:dyDescent="0.2">
      <c r="A216" s="197">
        <f t="shared" si="3"/>
        <v>215</v>
      </c>
      <c r="B216" s="167" t="s">
        <v>375</v>
      </c>
      <c r="C216" s="167" t="s">
        <v>418</v>
      </c>
      <c r="D216" s="167" t="s">
        <v>419</v>
      </c>
      <c r="E216" s="167" t="s">
        <v>420</v>
      </c>
      <c r="F216" s="167" t="s">
        <v>421</v>
      </c>
      <c r="G216" s="167" t="s">
        <v>421</v>
      </c>
      <c r="H216" s="167" t="s">
        <v>422</v>
      </c>
      <c r="I216" s="172" t="s">
        <v>423</v>
      </c>
      <c r="J216" s="42" t="s">
        <v>424</v>
      </c>
      <c r="K216" s="167" t="s">
        <v>435</v>
      </c>
      <c r="L216" s="198">
        <v>3125000</v>
      </c>
    </row>
    <row r="217" spans="1:12" ht="102" customHeight="1" x14ac:dyDescent="0.2">
      <c r="A217" s="197">
        <f t="shared" si="3"/>
        <v>216</v>
      </c>
      <c r="B217" s="167" t="s">
        <v>375</v>
      </c>
      <c r="C217" s="167" t="s">
        <v>418</v>
      </c>
      <c r="D217" s="167" t="s">
        <v>419</v>
      </c>
      <c r="E217" s="167" t="s">
        <v>420</v>
      </c>
      <c r="F217" s="167" t="s">
        <v>421</v>
      </c>
      <c r="G217" s="167" t="s">
        <v>421</v>
      </c>
      <c r="H217" s="167" t="s">
        <v>422</v>
      </c>
      <c r="I217" s="172" t="s">
        <v>423</v>
      </c>
      <c r="J217" s="42" t="s">
        <v>424</v>
      </c>
      <c r="K217" s="167" t="s">
        <v>436</v>
      </c>
      <c r="L217" s="198">
        <v>1080000</v>
      </c>
    </row>
    <row r="218" spans="1:12" ht="102" customHeight="1" x14ac:dyDescent="0.2">
      <c r="A218" s="197">
        <f t="shared" si="3"/>
        <v>217</v>
      </c>
      <c r="B218" s="167" t="s">
        <v>375</v>
      </c>
      <c r="C218" s="167" t="s">
        <v>418</v>
      </c>
      <c r="D218" s="167" t="s">
        <v>419</v>
      </c>
      <c r="E218" s="167" t="s">
        <v>420</v>
      </c>
      <c r="F218" s="167" t="s">
        <v>421</v>
      </c>
      <c r="G218" s="167" t="s">
        <v>421</v>
      </c>
      <c r="H218" s="167" t="s">
        <v>422</v>
      </c>
      <c r="I218" s="172" t="s">
        <v>423</v>
      </c>
      <c r="J218" s="42" t="s">
        <v>424</v>
      </c>
      <c r="K218" s="167" t="s">
        <v>437</v>
      </c>
      <c r="L218" s="198">
        <v>5500000</v>
      </c>
    </row>
    <row r="219" spans="1:12" ht="36" x14ac:dyDescent="0.2">
      <c r="A219" s="197">
        <f t="shared" si="3"/>
        <v>218</v>
      </c>
      <c r="B219" s="167" t="s">
        <v>375</v>
      </c>
      <c r="C219" s="167" t="s">
        <v>418</v>
      </c>
      <c r="D219" s="167" t="s">
        <v>419</v>
      </c>
      <c r="E219" s="167" t="s">
        <v>420</v>
      </c>
      <c r="F219" s="167" t="s">
        <v>421</v>
      </c>
      <c r="G219" s="167" t="s">
        <v>421</v>
      </c>
      <c r="H219" s="167" t="s">
        <v>422</v>
      </c>
      <c r="I219" s="172" t="s">
        <v>423</v>
      </c>
      <c r="J219" s="42" t="s">
        <v>424</v>
      </c>
      <c r="K219" s="167" t="s">
        <v>438</v>
      </c>
      <c r="L219" s="198">
        <v>2500000</v>
      </c>
    </row>
    <row r="220" spans="1:12" ht="36" x14ac:dyDescent="0.2">
      <c r="A220" s="197">
        <f t="shared" si="3"/>
        <v>219</v>
      </c>
      <c r="B220" s="167" t="s">
        <v>375</v>
      </c>
      <c r="C220" s="167" t="s">
        <v>418</v>
      </c>
      <c r="D220" s="167" t="s">
        <v>419</v>
      </c>
      <c r="E220" s="167" t="s">
        <v>420</v>
      </c>
      <c r="F220" s="167" t="s">
        <v>421</v>
      </c>
      <c r="G220" s="167" t="s">
        <v>421</v>
      </c>
      <c r="H220" s="167" t="s">
        <v>422</v>
      </c>
      <c r="I220" s="172" t="s">
        <v>423</v>
      </c>
      <c r="J220" s="42" t="s">
        <v>424</v>
      </c>
      <c r="K220" s="167" t="s">
        <v>439</v>
      </c>
      <c r="L220" s="198">
        <v>1650000</v>
      </c>
    </row>
    <row r="221" spans="1:12" ht="119.25" customHeight="1" x14ac:dyDescent="0.2">
      <c r="A221" s="197">
        <f t="shared" si="3"/>
        <v>220</v>
      </c>
      <c r="B221" s="167" t="s">
        <v>375</v>
      </c>
      <c r="C221" s="167" t="s">
        <v>418</v>
      </c>
      <c r="D221" s="167" t="s">
        <v>419</v>
      </c>
      <c r="E221" s="167" t="s">
        <v>420</v>
      </c>
      <c r="F221" s="167" t="s">
        <v>421</v>
      </c>
      <c r="G221" s="167" t="s">
        <v>421</v>
      </c>
      <c r="H221" s="167" t="s">
        <v>422</v>
      </c>
      <c r="I221" s="172" t="s">
        <v>423</v>
      </c>
      <c r="J221" s="42" t="s">
        <v>424</v>
      </c>
      <c r="K221" s="167" t="s">
        <v>440</v>
      </c>
      <c r="L221" s="198">
        <v>600000</v>
      </c>
    </row>
    <row r="222" spans="1:12" ht="106.5" customHeight="1" x14ac:dyDescent="0.2">
      <c r="A222" s="197">
        <f t="shared" si="3"/>
        <v>221</v>
      </c>
      <c r="B222" s="167" t="s">
        <v>375</v>
      </c>
      <c r="C222" s="167" t="s">
        <v>418</v>
      </c>
      <c r="D222" s="167" t="s">
        <v>419</v>
      </c>
      <c r="E222" s="167" t="s">
        <v>420</v>
      </c>
      <c r="F222" s="167" t="s">
        <v>421</v>
      </c>
      <c r="G222" s="167" t="s">
        <v>421</v>
      </c>
      <c r="H222" s="167" t="s">
        <v>422</v>
      </c>
      <c r="I222" s="172" t="s">
        <v>423</v>
      </c>
      <c r="J222" s="42" t="s">
        <v>424</v>
      </c>
      <c r="K222" s="167" t="s">
        <v>441</v>
      </c>
      <c r="L222" s="198">
        <v>5300000</v>
      </c>
    </row>
    <row r="223" spans="1:12" ht="108" customHeight="1" x14ac:dyDescent="0.2">
      <c r="A223" s="197">
        <f t="shared" si="3"/>
        <v>222</v>
      </c>
      <c r="B223" s="167" t="s">
        <v>375</v>
      </c>
      <c r="C223" s="167" t="s">
        <v>418</v>
      </c>
      <c r="D223" s="167" t="s">
        <v>419</v>
      </c>
      <c r="E223" s="167" t="s">
        <v>420</v>
      </c>
      <c r="F223" s="167" t="s">
        <v>421</v>
      </c>
      <c r="G223" s="167" t="s">
        <v>421</v>
      </c>
      <c r="H223" s="167" t="s">
        <v>422</v>
      </c>
      <c r="I223" s="172" t="s">
        <v>423</v>
      </c>
      <c r="J223" s="42" t="s">
        <v>424</v>
      </c>
      <c r="K223" s="167" t="s">
        <v>442</v>
      </c>
      <c r="L223" s="198">
        <v>7150000</v>
      </c>
    </row>
    <row r="224" spans="1:12" ht="121.5" customHeight="1" x14ac:dyDescent="0.2">
      <c r="A224" s="197">
        <f t="shared" si="3"/>
        <v>223</v>
      </c>
      <c r="B224" s="167" t="s">
        <v>375</v>
      </c>
      <c r="C224" s="167" t="s">
        <v>418</v>
      </c>
      <c r="D224" s="167" t="s">
        <v>419</v>
      </c>
      <c r="E224" s="167" t="s">
        <v>420</v>
      </c>
      <c r="F224" s="167" t="s">
        <v>421</v>
      </c>
      <c r="G224" s="167" t="s">
        <v>421</v>
      </c>
      <c r="H224" s="167" t="s">
        <v>422</v>
      </c>
      <c r="I224" s="172" t="s">
        <v>423</v>
      </c>
      <c r="J224" s="42" t="s">
        <v>424</v>
      </c>
      <c r="K224" s="167" t="s">
        <v>443</v>
      </c>
      <c r="L224" s="198">
        <v>1500000</v>
      </c>
    </row>
    <row r="225" spans="1:12" ht="102" customHeight="1" x14ac:dyDescent="0.2">
      <c r="A225" s="197">
        <f t="shared" si="3"/>
        <v>224</v>
      </c>
      <c r="B225" s="10" t="s">
        <v>444</v>
      </c>
      <c r="C225" s="172" t="s">
        <v>445</v>
      </c>
      <c r="D225" s="167" t="s">
        <v>446</v>
      </c>
      <c r="E225" s="167" t="s">
        <v>447</v>
      </c>
      <c r="F225" s="167" t="s">
        <v>448</v>
      </c>
      <c r="G225" s="167" t="s">
        <v>448</v>
      </c>
      <c r="H225" s="167" t="s">
        <v>449</v>
      </c>
      <c r="I225" s="167" t="s">
        <v>450</v>
      </c>
      <c r="J225" s="173" t="s">
        <v>451</v>
      </c>
      <c r="K225" s="47" t="s">
        <v>452</v>
      </c>
      <c r="L225" s="198">
        <v>1410699.24</v>
      </c>
    </row>
    <row r="226" spans="1:12" ht="97.5" customHeight="1" x14ac:dyDescent="0.2">
      <c r="A226" s="197">
        <f t="shared" si="3"/>
        <v>225</v>
      </c>
      <c r="B226" s="10" t="s">
        <v>444</v>
      </c>
      <c r="C226" s="172" t="s">
        <v>445</v>
      </c>
      <c r="D226" s="167" t="s">
        <v>446</v>
      </c>
      <c r="E226" s="167" t="s">
        <v>447</v>
      </c>
      <c r="F226" s="167" t="s">
        <v>448</v>
      </c>
      <c r="G226" s="167" t="s">
        <v>448</v>
      </c>
      <c r="H226" s="167" t="s">
        <v>449</v>
      </c>
      <c r="I226" s="167" t="s">
        <v>450</v>
      </c>
      <c r="J226" s="173" t="s">
        <v>451</v>
      </c>
      <c r="K226" s="47" t="s">
        <v>453</v>
      </c>
      <c r="L226" s="198">
        <v>994754.97</v>
      </c>
    </row>
    <row r="227" spans="1:12" ht="99" customHeight="1" x14ac:dyDescent="0.2">
      <c r="A227" s="197">
        <f t="shared" si="3"/>
        <v>226</v>
      </c>
      <c r="B227" s="10" t="s">
        <v>444</v>
      </c>
      <c r="C227" s="172" t="s">
        <v>445</v>
      </c>
      <c r="D227" s="167" t="s">
        <v>446</v>
      </c>
      <c r="E227" s="167" t="s">
        <v>447</v>
      </c>
      <c r="F227" s="167" t="s">
        <v>448</v>
      </c>
      <c r="G227" s="167" t="s">
        <v>448</v>
      </c>
      <c r="H227" s="167" t="s">
        <v>449</v>
      </c>
      <c r="I227" s="167" t="s">
        <v>450</v>
      </c>
      <c r="J227" s="173" t="s">
        <v>451</v>
      </c>
      <c r="K227" s="47" t="s">
        <v>454</v>
      </c>
      <c r="L227" s="198">
        <v>613061.36</v>
      </c>
    </row>
    <row r="228" spans="1:12" ht="99" customHeight="1" x14ac:dyDescent="0.2">
      <c r="A228" s="197">
        <f t="shared" si="3"/>
        <v>227</v>
      </c>
      <c r="B228" s="10" t="s">
        <v>444</v>
      </c>
      <c r="C228" s="172" t="s">
        <v>445</v>
      </c>
      <c r="D228" s="167" t="s">
        <v>446</v>
      </c>
      <c r="E228" s="167" t="s">
        <v>447</v>
      </c>
      <c r="F228" s="167" t="s">
        <v>448</v>
      </c>
      <c r="G228" s="167" t="s">
        <v>448</v>
      </c>
      <c r="H228" s="167" t="s">
        <v>449</v>
      </c>
      <c r="I228" s="167" t="s">
        <v>450</v>
      </c>
      <c r="J228" s="173" t="s">
        <v>451</v>
      </c>
      <c r="K228" s="47" t="s">
        <v>455</v>
      </c>
      <c r="L228" s="198">
        <v>1972284.52</v>
      </c>
    </row>
    <row r="229" spans="1:12" ht="122.25" customHeight="1" x14ac:dyDescent="0.2">
      <c r="A229" s="197">
        <f t="shared" si="3"/>
        <v>228</v>
      </c>
      <c r="B229" s="10" t="s">
        <v>444</v>
      </c>
      <c r="C229" s="172" t="s">
        <v>445</v>
      </c>
      <c r="D229" s="167" t="s">
        <v>446</v>
      </c>
      <c r="E229" s="167" t="s">
        <v>447</v>
      </c>
      <c r="F229" s="167" t="s">
        <v>448</v>
      </c>
      <c r="G229" s="167" t="s">
        <v>448</v>
      </c>
      <c r="H229" s="167" t="s">
        <v>449</v>
      </c>
      <c r="I229" s="167" t="s">
        <v>450</v>
      </c>
      <c r="J229" s="173" t="s">
        <v>451</v>
      </c>
      <c r="K229" s="47" t="s">
        <v>456</v>
      </c>
      <c r="L229" s="198">
        <v>4101183.39</v>
      </c>
    </row>
    <row r="230" spans="1:12" ht="120.75" customHeight="1" x14ac:dyDescent="0.2">
      <c r="A230" s="197">
        <f t="shared" si="3"/>
        <v>229</v>
      </c>
      <c r="B230" s="10" t="s">
        <v>444</v>
      </c>
      <c r="C230" s="172" t="s">
        <v>445</v>
      </c>
      <c r="D230" s="167" t="s">
        <v>446</v>
      </c>
      <c r="E230" s="167" t="s">
        <v>447</v>
      </c>
      <c r="F230" s="167" t="s">
        <v>448</v>
      </c>
      <c r="G230" s="167" t="s">
        <v>448</v>
      </c>
      <c r="H230" s="167" t="s">
        <v>449</v>
      </c>
      <c r="I230" s="167" t="s">
        <v>450</v>
      </c>
      <c r="J230" s="173" t="s">
        <v>451</v>
      </c>
      <c r="K230" s="47" t="s">
        <v>457</v>
      </c>
      <c r="L230" s="198">
        <v>618402.21</v>
      </c>
    </row>
    <row r="231" spans="1:12" ht="36" x14ac:dyDescent="0.2">
      <c r="A231" s="197">
        <f t="shared" si="3"/>
        <v>230</v>
      </c>
      <c r="B231" s="10" t="s">
        <v>444</v>
      </c>
      <c r="C231" s="172" t="s">
        <v>445</v>
      </c>
      <c r="D231" s="167" t="s">
        <v>446</v>
      </c>
      <c r="E231" s="167" t="s">
        <v>447</v>
      </c>
      <c r="F231" s="167" t="s">
        <v>448</v>
      </c>
      <c r="G231" s="167" t="s">
        <v>448</v>
      </c>
      <c r="H231" s="167" t="s">
        <v>449</v>
      </c>
      <c r="I231" s="167" t="s">
        <v>450</v>
      </c>
      <c r="J231" s="173" t="s">
        <v>451</v>
      </c>
      <c r="K231" s="47" t="s">
        <v>458</v>
      </c>
      <c r="L231" s="198">
        <v>846849.81</v>
      </c>
    </row>
    <row r="232" spans="1:12" ht="139.5" customHeight="1" x14ac:dyDescent="0.2">
      <c r="A232" s="197">
        <f t="shared" si="3"/>
        <v>231</v>
      </c>
      <c r="B232" s="10" t="s">
        <v>444</v>
      </c>
      <c r="C232" s="172" t="s">
        <v>445</v>
      </c>
      <c r="D232" s="167" t="s">
        <v>446</v>
      </c>
      <c r="E232" s="167" t="s">
        <v>447</v>
      </c>
      <c r="F232" s="167" t="s">
        <v>448</v>
      </c>
      <c r="G232" s="167" t="s">
        <v>448</v>
      </c>
      <c r="H232" s="167" t="s">
        <v>449</v>
      </c>
      <c r="I232" s="167" t="s">
        <v>450</v>
      </c>
      <c r="J232" s="173" t="s">
        <v>451</v>
      </c>
      <c r="K232" s="47" t="s">
        <v>459</v>
      </c>
      <c r="L232" s="198">
        <v>5861389.9900000002</v>
      </c>
    </row>
    <row r="233" spans="1:12" ht="36" x14ac:dyDescent="0.2">
      <c r="A233" s="197">
        <f t="shared" si="3"/>
        <v>232</v>
      </c>
      <c r="B233" s="10" t="s">
        <v>444</v>
      </c>
      <c r="C233" s="172" t="s">
        <v>445</v>
      </c>
      <c r="D233" s="167" t="s">
        <v>446</v>
      </c>
      <c r="E233" s="167" t="s">
        <v>447</v>
      </c>
      <c r="F233" s="167" t="s">
        <v>448</v>
      </c>
      <c r="G233" s="167" t="s">
        <v>448</v>
      </c>
      <c r="H233" s="167" t="s">
        <v>449</v>
      </c>
      <c r="I233" s="167" t="s">
        <v>450</v>
      </c>
      <c r="J233" s="173" t="s">
        <v>451</v>
      </c>
      <c r="K233" s="47" t="s">
        <v>460</v>
      </c>
      <c r="L233" s="198">
        <v>567456.16</v>
      </c>
    </row>
    <row r="234" spans="1:12" ht="36" x14ac:dyDescent="0.2">
      <c r="A234" s="197">
        <f t="shared" si="3"/>
        <v>233</v>
      </c>
      <c r="B234" s="10" t="s">
        <v>444</v>
      </c>
      <c r="C234" s="172" t="s">
        <v>445</v>
      </c>
      <c r="D234" s="167" t="s">
        <v>446</v>
      </c>
      <c r="E234" s="167" t="s">
        <v>447</v>
      </c>
      <c r="F234" s="167" t="s">
        <v>448</v>
      </c>
      <c r="G234" s="167" t="s">
        <v>448</v>
      </c>
      <c r="H234" s="167" t="s">
        <v>449</v>
      </c>
      <c r="I234" s="167" t="s">
        <v>450</v>
      </c>
      <c r="J234" s="173" t="s">
        <v>451</v>
      </c>
      <c r="K234" s="47" t="s">
        <v>461</v>
      </c>
      <c r="L234" s="198">
        <v>3315810.81</v>
      </c>
    </row>
    <row r="235" spans="1:12" ht="36" x14ac:dyDescent="0.2">
      <c r="A235" s="197">
        <f t="shared" si="3"/>
        <v>234</v>
      </c>
      <c r="B235" s="10" t="s">
        <v>444</v>
      </c>
      <c r="C235" s="172" t="s">
        <v>445</v>
      </c>
      <c r="D235" s="167" t="s">
        <v>446</v>
      </c>
      <c r="E235" s="167" t="s">
        <v>447</v>
      </c>
      <c r="F235" s="167" t="s">
        <v>448</v>
      </c>
      <c r="G235" s="167" t="s">
        <v>448</v>
      </c>
      <c r="H235" s="167" t="s">
        <v>449</v>
      </c>
      <c r="I235" s="167" t="s">
        <v>450</v>
      </c>
      <c r="J235" s="173" t="s">
        <v>451</v>
      </c>
      <c r="K235" s="47" t="s">
        <v>462</v>
      </c>
      <c r="L235" s="198">
        <v>645489.18000000005</v>
      </c>
    </row>
    <row r="236" spans="1:12" ht="36" x14ac:dyDescent="0.2">
      <c r="A236" s="197">
        <f t="shared" si="3"/>
        <v>235</v>
      </c>
      <c r="B236" s="10" t="s">
        <v>444</v>
      </c>
      <c r="C236" s="172" t="s">
        <v>445</v>
      </c>
      <c r="D236" s="167" t="s">
        <v>446</v>
      </c>
      <c r="E236" s="167" t="s">
        <v>447</v>
      </c>
      <c r="F236" s="167" t="s">
        <v>448</v>
      </c>
      <c r="G236" s="167" t="s">
        <v>448</v>
      </c>
      <c r="H236" s="167" t="s">
        <v>449</v>
      </c>
      <c r="I236" s="167" t="s">
        <v>450</v>
      </c>
      <c r="J236" s="173" t="s">
        <v>451</v>
      </c>
      <c r="K236" s="47" t="s">
        <v>463</v>
      </c>
      <c r="L236" s="198">
        <v>6231528</v>
      </c>
    </row>
    <row r="237" spans="1:12" ht="36" x14ac:dyDescent="0.2">
      <c r="A237" s="197">
        <f t="shared" si="3"/>
        <v>236</v>
      </c>
      <c r="B237" s="10" t="s">
        <v>444</v>
      </c>
      <c r="C237" s="172" t="s">
        <v>445</v>
      </c>
      <c r="D237" s="167" t="s">
        <v>446</v>
      </c>
      <c r="E237" s="167" t="s">
        <v>447</v>
      </c>
      <c r="F237" s="167" t="s">
        <v>448</v>
      </c>
      <c r="G237" s="167" t="s">
        <v>448</v>
      </c>
      <c r="H237" s="167" t="s">
        <v>449</v>
      </c>
      <c r="I237" s="167" t="s">
        <v>450</v>
      </c>
      <c r="J237" s="173" t="s">
        <v>451</v>
      </c>
      <c r="K237" s="47" t="s">
        <v>464</v>
      </c>
      <c r="L237" s="198">
        <v>824684.36</v>
      </c>
    </row>
    <row r="238" spans="1:12" ht="36" x14ac:dyDescent="0.2">
      <c r="A238" s="197">
        <f t="shared" si="3"/>
        <v>237</v>
      </c>
      <c r="B238" s="10" t="s">
        <v>444</v>
      </c>
      <c r="C238" s="172" t="s">
        <v>445</v>
      </c>
      <c r="D238" s="167" t="s">
        <v>446</v>
      </c>
      <c r="E238" s="167" t="s">
        <v>447</v>
      </c>
      <c r="F238" s="167" t="s">
        <v>448</v>
      </c>
      <c r="G238" s="167" t="s">
        <v>448</v>
      </c>
      <c r="H238" s="167" t="s">
        <v>449</v>
      </c>
      <c r="I238" s="167" t="s">
        <v>450</v>
      </c>
      <c r="J238" s="173" t="s">
        <v>451</v>
      </c>
      <c r="K238" s="47" t="s">
        <v>465</v>
      </c>
      <c r="L238" s="198">
        <v>1101767.8</v>
      </c>
    </row>
    <row r="239" spans="1:12" ht="36" x14ac:dyDescent="0.2">
      <c r="A239" s="197">
        <f t="shared" si="3"/>
        <v>238</v>
      </c>
      <c r="B239" s="10" t="s">
        <v>444</v>
      </c>
      <c r="C239" s="172" t="s">
        <v>445</v>
      </c>
      <c r="D239" s="167" t="s">
        <v>446</v>
      </c>
      <c r="E239" s="167" t="s">
        <v>447</v>
      </c>
      <c r="F239" s="167" t="s">
        <v>448</v>
      </c>
      <c r="G239" s="167" t="s">
        <v>448</v>
      </c>
      <c r="H239" s="167" t="s">
        <v>449</v>
      </c>
      <c r="I239" s="167" t="s">
        <v>450</v>
      </c>
      <c r="J239" s="173" t="s">
        <v>451</v>
      </c>
      <c r="K239" s="47" t="s">
        <v>161</v>
      </c>
      <c r="L239" s="198">
        <v>5622454.1500000004</v>
      </c>
    </row>
    <row r="240" spans="1:12" ht="36" x14ac:dyDescent="0.2">
      <c r="A240" s="197">
        <f t="shared" si="3"/>
        <v>239</v>
      </c>
      <c r="B240" s="10" t="s">
        <v>444</v>
      </c>
      <c r="C240" s="172" t="s">
        <v>445</v>
      </c>
      <c r="D240" s="167" t="s">
        <v>446</v>
      </c>
      <c r="E240" s="167" t="s">
        <v>447</v>
      </c>
      <c r="F240" s="167" t="s">
        <v>448</v>
      </c>
      <c r="G240" s="167" t="s">
        <v>448</v>
      </c>
      <c r="H240" s="167" t="s">
        <v>449</v>
      </c>
      <c r="I240" s="167" t="s">
        <v>450</v>
      </c>
      <c r="J240" s="173" t="s">
        <v>451</v>
      </c>
      <c r="K240" s="47" t="s">
        <v>466</v>
      </c>
      <c r="L240" s="198">
        <v>745938.45</v>
      </c>
    </row>
    <row r="241" spans="1:12" ht="36" x14ac:dyDescent="0.2">
      <c r="A241" s="197">
        <f t="shared" si="3"/>
        <v>240</v>
      </c>
      <c r="B241" s="10" t="s">
        <v>444</v>
      </c>
      <c r="C241" s="172" t="s">
        <v>445</v>
      </c>
      <c r="D241" s="167" t="s">
        <v>446</v>
      </c>
      <c r="E241" s="167" t="s">
        <v>447</v>
      </c>
      <c r="F241" s="167" t="s">
        <v>448</v>
      </c>
      <c r="G241" s="167" t="s">
        <v>448</v>
      </c>
      <c r="H241" s="167" t="s">
        <v>449</v>
      </c>
      <c r="I241" s="167" t="s">
        <v>450</v>
      </c>
      <c r="J241" s="173" t="s">
        <v>451</v>
      </c>
      <c r="K241" s="47" t="s">
        <v>467</v>
      </c>
      <c r="L241" s="198">
        <v>673365.93</v>
      </c>
    </row>
    <row r="242" spans="1:12" ht="36" x14ac:dyDescent="0.2">
      <c r="A242" s="197">
        <f t="shared" si="3"/>
        <v>241</v>
      </c>
      <c r="B242" s="10" t="s">
        <v>444</v>
      </c>
      <c r="C242" s="172" t="s">
        <v>445</v>
      </c>
      <c r="D242" s="167" t="s">
        <v>446</v>
      </c>
      <c r="E242" s="167" t="s">
        <v>447</v>
      </c>
      <c r="F242" s="167" t="s">
        <v>448</v>
      </c>
      <c r="G242" s="167" t="s">
        <v>448</v>
      </c>
      <c r="H242" s="167" t="s">
        <v>449</v>
      </c>
      <c r="I242" s="167" t="s">
        <v>450</v>
      </c>
      <c r="J242" s="173" t="s">
        <v>451</v>
      </c>
      <c r="K242" s="47" t="s">
        <v>468</v>
      </c>
      <c r="L242" s="198">
        <v>4748944.67</v>
      </c>
    </row>
    <row r="243" spans="1:12" ht="120" customHeight="1" x14ac:dyDescent="0.2">
      <c r="A243" s="197">
        <f t="shared" si="3"/>
        <v>242</v>
      </c>
      <c r="B243" s="10" t="s">
        <v>444</v>
      </c>
      <c r="C243" s="172" t="s">
        <v>445</v>
      </c>
      <c r="D243" s="167" t="s">
        <v>446</v>
      </c>
      <c r="E243" s="167" t="s">
        <v>447</v>
      </c>
      <c r="F243" s="167" t="s">
        <v>448</v>
      </c>
      <c r="G243" s="167" t="s">
        <v>448</v>
      </c>
      <c r="H243" s="167" t="s">
        <v>449</v>
      </c>
      <c r="I243" s="167" t="s">
        <v>450</v>
      </c>
      <c r="J243" s="173" t="s">
        <v>451</v>
      </c>
      <c r="K243" s="47" t="s">
        <v>469</v>
      </c>
      <c r="L243" s="198">
        <v>865944.03</v>
      </c>
    </row>
    <row r="244" spans="1:12" ht="111.75" customHeight="1" x14ac:dyDescent="0.2">
      <c r="A244" s="197">
        <f t="shared" si="3"/>
        <v>243</v>
      </c>
      <c r="B244" s="10" t="s">
        <v>444</v>
      </c>
      <c r="C244" s="172" t="s">
        <v>445</v>
      </c>
      <c r="D244" s="167" t="s">
        <v>446</v>
      </c>
      <c r="E244" s="167" t="s">
        <v>447</v>
      </c>
      <c r="F244" s="167" t="s">
        <v>448</v>
      </c>
      <c r="G244" s="167" t="s">
        <v>448</v>
      </c>
      <c r="H244" s="167" t="s">
        <v>449</v>
      </c>
      <c r="I244" s="167" t="s">
        <v>450</v>
      </c>
      <c r="J244" s="173" t="s">
        <v>451</v>
      </c>
      <c r="K244" s="47" t="s">
        <v>470</v>
      </c>
      <c r="L244" s="198">
        <v>929780.49</v>
      </c>
    </row>
    <row r="245" spans="1:12" ht="102" customHeight="1" x14ac:dyDescent="0.2">
      <c r="A245" s="197">
        <f t="shared" si="3"/>
        <v>244</v>
      </c>
      <c r="B245" s="10" t="s">
        <v>444</v>
      </c>
      <c r="C245" s="172" t="s">
        <v>445</v>
      </c>
      <c r="D245" s="167" t="s">
        <v>446</v>
      </c>
      <c r="E245" s="167" t="s">
        <v>447</v>
      </c>
      <c r="F245" s="167" t="s">
        <v>448</v>
      </c>
      <c r="G245" s="167" t="s">
        <v>448</v>
      </c>
      <c r="H245" s="167" t="s">
        <v>449</v>
      </c>
      <c r="I245" s="167" t="s">
        <v>450</v>
      </c>
      <c r="J245" s="173" t="s">
        <v>451</v>
      </c>
      <c r="K245" s="47" t="s">
        <v>471</v>
      </c>
      <c r="L245" s="198">
        <v>6517135.8499999996</v>
      </c>
    </row>
    <row r="246" spans="1:12" ht="135.75" customHeight="1" x14ac:dyDescent="0.2">
      <c r="A246" s="197">
        <f t="shared" si="3"/>
        <v>245</v>
      </c>
      <c r="B246" s="10" t="s">
        <v>444</v>
      </c>
      <c r="C246" s="48" t="s">
        <v>472</v>
      </c>
      <c r="D246" s="48" t="s">
        <v>473</v>
      </c>
      <c r="E246" s="115" t="s">
        <v>474</v>
      </c>
      <c r="F246" s="48" t="s">
        <v>475</v>
      </c>
      <c r="G246" s="48" t="s">
        <v>475</v>
      </c>
      <c r="H246" s="48" t="s">
        <v>476</v>
      </c>
      <c r="I246" s="48" t="s">
        <v>477</v>
      </c>
      <c r="J246" s="49" t="s">
        <v>478</v>
      </c>
      <c r="K246" s="48" t="s">
        <v>479</v>
      </c>
      <c r="L246" s="198">
        <v>25600000</v>
      </c>
    </row>
    <row r="247" spans="1:12" ht="82.5" customHeight="1" x14ac:dyDescent="0.2">
      <c r="A247" s="197">
        <f t="shared" si="3"/>
        <v>246</v>
      </c>
      <c r="B247" s="10" t="s">
        <v>444</v>
      </c>
      <c r="C247" s="10" t="s">
        <v>480</v>
      </c>
      <c r="D247" s="19" t="s">
        <v>481</v>
      </c>
      <c r="E247" s="19" t="s">
        <v>15</v>
      </c>
      <c r="F247" s="10" t="s">
        <v>482</v>
      </c>
      <c r="G247" s="10" t="s">
        <v>482</v>
      </c>
      <c r="H247" s="10" t="s">
        <v>483</v>
      </c>
      <c r="I247" s="10" t="s">
        <v>484</v>
      </c>
      <c r="J247" s="50" t="s">
        <v>485</v>
      </c>
      <c r="K247" s="51" t="s">
        <v>486</v>
      </c>
      <c r="L247" s="198">
        <v>1829140.0274999999</v>
      </c>
    </row>
    <row r="248" spans="1:12" ht="100.5" customHeight="1" x14ac:dyDescent="0.2">
      <c r="A248" s="197">
        <f t="shared" si="3"/>
        <v>247</v>
      </c>
      <c r="B248" s="10" t="s">
        <v>444</v>
      </c>
      <c r="C248" s="10" t="s">
        <v>480</v>
      </c>
      <c r="D248" s="19" t="s">
        <v>481</v>
      </c>
      <c r="E248" s="19" t="s">
        <v>15</v>
      </c>
      <c r="F248" s="10" t="s">
        <v>482</v>
      </c>
      <c r="G248" s="10" t="s">
        <v>482</v>
      </c>
      <c r="H248" s="10" t="s">
        <v>483</v>
      </c>
      <c r="I248" s="10" t="s">
        <v>484</v>
      </c>
      <c r="J248" s="50" t="s">
        <v>485</v>
      </c>
      <c r="K248" s="51" t="s">
        <v>487</v>
      </c>
      <c r="L248" s="198">
        <v>1468843.5958333332</v>
      </c>
    </row>
    <row r="249" spans="1:12" ht="120" customHeight="1" x14ac:dyDescent="0.2">
      <c r="A249" s="197">
        <f t="shared" si="3"/>
        <v>248</v>
      </c>
      <c r="B249" s="10" t="s">
        <v>444</v>
      </c>
      <c r="C249" s="10" t="s">
        <v>480</v>
      </c>
      <c r="D249" s="19" t="s">
        <v>481</v>
      </c>
      <c r="E249" s="19" t="s">
        <v>15</v>
      </c>
      <c r="F249" s="10" t="s">
        <v>482</v>
      </c>
      <c r="G249" s="10" t="s">
        <v>482</v>
      </c>
      <c r="H249" s="10" t="s">
        <v>483</v>
      </c>
      <c r="I249" s="10" t="s">
        <v>484</v>
      </c>
      <c r="J249" s="50" t="s">
        <v>485</v>
      </c>
      <c r="K249" s="51" t="s">
        <v>488</v>
      </c>
      <c r="L249" s="198">
        <v>1182013.3366666667</v>
      </c>
    </row>
    <row r="250" spans="1:12" ht="101.25" customHeight="1" x14ac:dyDescent="0.2">
      <c r="A250" s="197">
        <f t="shared" si="3"/>
        <v>249</v>
      </c>
      <c r="B250" s="10" t="s">
        <v>444</v>
      </c>
      <c r="C250" s="10" t="s">
        <v>480</v>
      </c>
      <c r="D250" s="19" t="s">
        <v>481</v>
      </c>
      <c r="E250" s="19" t="s">
        <v>15</v>
      </c>
      <c r="F250" s="10" t="s">
        <v>482</v>
      </c>
      <c r="G250" s="10" t="s">
        <v>482</v>
      </c>
      <c r="H250" s="10" t="s">
        <v>483</v>
      </c>
      <c r="I250" s="10" t="s">
        <v>484</v>
      </c>
      <c r="J250" s="50" t="s">
        <v>485</v>
      </c>
      <c r="K250" s="51" t="s">
        <v>489</v>
      </c>
      <c r="L250" s="198">
        <v>1174077.1866666668</v>
      </c>
    </row>
    <row r="251" spans="1:12" ht="105.75" customHeight="1" x14ac:dyDescent="0.2">
      <c r="A251" s="197">
        <f t="shared" si="3"/>
        <v>250</v>
      </c>
      <c r="B251" s="10" t="s">
        <v>444</v>
      </c>
      <c r="C251" s="10" t="s">
        <v>480</v>
      </c>
      <c r="D251" s="19" t="s">
        <v>481</v>
      </c>
      <c r="E251" s="19" t="s">
        <v>15</v>
      </c>
      <c r="F251" s="10" t="s">
        <v>482</v>
      </c>
      <c r="G251" s="10" t="s">
        <v>482</v>
      </c>
      <c r="H251" s="10" t="s">
        <v>483</v>
      </c>
      <c r="I251" s="10" t="s">
        <v>484</v>
      </c>
      <c r="J251" s="50" t="s">
        <v>485</v>
      </c>
      <c r="K251" s="51" t="s">
        <v>490</v>
      </c>
      <c r="L251" s="198">
        <v>1114106.3408333333</v>
      </c>
    </row>
    <row r="252" spans="1:12" ht="105.75" customHeight="1" x14ac:dyDescent="0.2">
      <c r="A252" s="197">
        <f t="shared" si="3"/>
        <v>251</v>
      </c>
      <c r="B252" s="10" t="s">
        <v>444</v>
      </c>
      <c r="C252" s="10" t="s">
        <v>480</v>
      </c>
      <c r="D252" s="19" t="s">
        <v>481</v>
      </c>
      <c r="E252" s="19" t="s">
        <v>15</v>
      </c>
      <c r="F252" s="10" t="s">
        <v>482</v>
      </c>
      <c r="G252" s="10" t="s">
        <v>482</v>
      </c>
      <c r="H252" s="10" t="s">
        <v>483</v>
      </c>
      <c r="I252" s="10" t="s">
        <v>484</v>
      </c>
      <c r="J252" s="50" t="s">
        <v>485</v>
      </c>
      <c r="K252" s="51" t="s">
        <v>491</v>
      </c>
      <c r="L252" s="198">
        <v>998005.05666666664</v>
      </c>
    </row>
    <row r="253" spans="1:12" ht="101.25" customHeight="1" x14ac:dyDescent="0.2">
      <c r="A253" s="197">
        <f t="shared" si="3"/>
        <v>252</v>
      </c>
      <c r="B253" s="10" t="s">
        <v>444</v>
      </c>
      <c r="C253" s="10" t="s">
        <v>480</v>
      </c>
      <c r="D253" s="19" t="s">
        <v>481</v>
      </c>
      <c r="E253" s="19" t="s">
        <v>15</v>
      </c>
      <c r="F253" s="10" t="s">
        <v>482</v>
      </c>
      <c r="G253" s="10" t="s">
        <v>482</v>
      </c>
      <c r="H253" s="10" t="s">
        <v>483</v>
      </c>
      <c r="I253" s="10" t="s">
        <v>484</v>
      </c>
      <c r="J253" s="50" t="s">
        <v>485</v>
      </c>
      <c r="K253" s="51" t="s">
        <v>492</v>
      </c>
      <c r="L253" s="198">
        <v>978101.20583333343</v>
      </c>
    </row>
    <row r="254" spans="1:12" ht="99.75" customHeight="1" x14ac:dyDescent="0.2">
      <c r="A254" s="197">
        <f t="shared" si="3"/>
        <v>253</v>
      </c>
      <c r="B254" s="10" t="s">
        <v>444</v>
      </c>
      <c r="C254" s="10" t="s">
        <v>480</v>
      </c>
      <c r="D254" s="19" t="s">
        <v>481</v>
      </c>
      <c r="E254" s="19" t="s">
        <v>15</v>
      </c>
      <c r="F254" s="10" t="s">
        <v>482</v>
      </c>
      <c r="G254" s="10" t="s">
        <v>482</v>
      </c>
      <c r="H254" s="10" t="s">
        <v>483</v>
      </c>
      <c r="I254" s="10" t="s">
        <v>484</v>
      </c>
      <c r="J254" s="50" t="s">
        <v>485</v>
      </c>
      <c r="K254" s="51" t="s">
        <v>493</v>
      </c>
      <c r="L254" s="198">
        <v>959476.97499999998</v>
      </c>
    </row>
    <row r="255" spans="1:12" ht="121.5" customHeight="1" x14ac:dyDescent="0.2">
      <c r="A255" s="197">
        <f t="shared" si="3"/>
        <v>254</v>
      </c>
      <c r="B255" s="10" t="s">
        <v>444</v>
      </c>
      <c r="C255" s="10" t="s">
        <v>480</v>
      </c>
      <c r="D255" s="19" t="s">
        <v>481</v>
      </c>
      <c r="E255" s="19" t="s">
        <v>15</v>
      </c>
      <c r="F255" s="10" t="s">
        <v>482</v>
      </c>
      <c r="G255" s="10" t="s">
        <v>482</v>
      </c>
      <c r="H255" s="10" t="s">
        <v>483</v>
      </c>
      <c r="I255" s="10" t="s">
        <v>484</v>
      </c>
      <c r="J255" s="50" t="s">
        <v>485</v>
      </c>
      <c r="K255" s="51" t="s">
        <v>494</v>
      </c>
      <c r="L255" s="198">
        <v>944739.05250000011</v>
      </c>
    </row>
    <row r="256" spans="1:12" ht="92.25" customHeight="1" x14ac:dyDescent="0.2">
      <c r="A256" s="197">
        <f t="shared" si="3"/>
        <v>255</v>
      </c>
      <c r="B256" s="10" t="s">
        <v>444</v>
      </c>
      <c r="C256" s="10" t="s">
        <v>480</v>
      </c>
      <c r="D256" s="19" t="s">
        <v>481</v>
      </c>
      <c r="E256" s="19" t="s">
        <v>15</v>
      </c>
      <c r="F256" s="10" t="s">
        <v>482</v>
      </c>
      <c r="G256" s="10" t="s">
        <v>482</v>
      </c>
      <c r="H256" s="10" t="s">
        <v>483</v>
      </c>
      <c r="I256" s="10" t="s">
        <v>484</v>
      </c>
      <c r="J256" s="50" t="s">
        <v>485</v>
      </c>
      <c r="K256" s="51" t="s">
        <v>495</v>
      </c>
      <c r="L256" s="198">
        <v>913827.8716666667</v>
      </c>
    </row>
    <row r="257" spans="1:12" ht="96" customHeight="1" x14ac:dyDescent="0.2">
      <c r="A257" s="197">
        <f t="shared" si="3"/>
        <v>256</v>
      </c>
      <c r="B257" s="10" t="s">
        <v>444</v>
      </c>
      <c r="C257" s="10" t="s">
        <v>480</v>
      </c>
      <c r="D257" s="19" t="s">
        <v>481</v>
      </c>
      <c r="E257" s="19" t="s">
        <v>15</v>
      </c>
      <c r="F257" s="10" t="s">
        <v>482</v>
      </c>
      <c r="G257" s="10" t="s">
        <v>482</v>
      </c>
      <c r="H257" s="10" t="s">
        <v>483</v>
      </c>
      <c r="I257" s="10" t="s">
        <v>484</v>
      </c>
      <c r="J257" s="50" t="s">
        <v>485</v>
      </c>
      <c r="K257" s="51" t="s">
        <v>496</v>
      </c>
      <c r="L257" s="198">
        <v>908684.10499999998</v>
      </c>
    </row>
    <row r="258" spans="1:12" ht="36" x14ac:dyDescent="0.2">
      <c r="A258" s="197">
        <f t="shared" si="3"/>
        <v>257</v>
      </c>
      <c r="B258" s="10" t="s">
        <v>444</v>
      </c>
      <c r="C258" s="10" t="s">
        <v>480</v>
      </c>
      <c r="D258" s="19" t="s">
        <v>481</v>
      </c>
      <c r="E258" s="19" t="s">
        <v>15</v>
      </c>
      <c r="F258" s="10" t="s">
        <v>482</v>
      </c>
      <c r="G258" s="10" t="s">
        <v>482</v>
      </c>
      <c r="H258" s="10" t="s">
        <v>483</v>
      </c>
      <c r="I258" s="10" t="s">
        <v>484</v>
      </c>
      <c r="J258" s="50" t="s">
        <v>485</v>
      </c>
      <c r="K258" s="51" t="s">
        <v>497</v>
      </c>
      <c r="L258" s="198">
        <v>905347.64416666667</v>
      </c>
    </row>
    <row r="259" spans="1:12" ht="105" customHeight="1" x14ac:dyDescent="0.2">
      <c r="A259" s="197">
        <f t="shared" si="3"/>
        <v>258</v>
      </c>
      <c r="B259" s="10" t="s">
        <v>444</v>
      </c>
      <c r="C259" s="10" t="s">
        <v>480</v>
      </c>
      <c r="D259" s="19" t="s">
        <v>481</v>
      </c>
      <c r="E259" s="19" t="s">
        <v>15</v>
      </c>
      <c r="F259" s="10" t="s">
        <v>482</v>
      </c>
      <c r="G259" s="10" t="s">
        <v>482</v>
      </c>
      <c r="H259" s="10" t="s">
        <v>483</v>
      </c>
      <c r="I259" s="10" t="s">
        <v>484</v>
      </c>
      <c r="J259" s="50" t="s">
        <v>485</v>
      </c>
      <c r="K259" s="51" t="s">
        <v>498</v>
      </c>
      <c r="L259" s="198">
        <v>846341.12</v>
      </c>
    </row>
    <row r="260" spans="1:12" ht="85.5" customHeight="1" x14ac:dyDescent="0.2">
      <c r="A260" s="197">
        <f t="shared" ref="A260:A323" si="4">A259+1</f>
        <v>259</v>
      </c>
      <c r="B260" s="10" t="s">
        <v>444</v>
      </c>
      <c r="C260" s="10" t="s">
        <v>480</v>
      </c>
      <c r="D260" s="19" t="s">
        <v>481</v>
      </c>
      <c r="E260" s="19" t="s">
        <v>15</v>
      </c>
      <c r="F260" s="10" t="s">
        <v>482</v>
      </c>
      <c r="G260" s="10" t="s">
        <v>482</v>
      </c>
      <c r="H260" s="10" t="s">
        <v>483</v>
      </c>
      <c r="I260" s="10" t="s">
        <v>484</v>
      </c>
      <c r="J260" s="50" t="s">
        <v>485</v>
      </c>
      <c r="K260" s="51" t="s">
        <v>499</v>
      </c>
      <c r="L260" s="198">
        <v>811904.40833333333</v>
      </c>
    </row>
    <row r="261" spans="1:12" ht="91.5" customHeight="1" x14ac:dyDescent="0.2">
      <c r="A261" s="197">
        <f t="shared" si="4"/>
        <v>260</v>
      </c>
      <c r="B261" s="10" t="s">
        <v>444</v>
      </c>
      <c r="C261" s="10" t="s">
        <v>480</v>
      </c>
      <c r="D261" s="19" t="s">
        <v>481</v>
      </c>
      <c r="E261" s="19" t="s">
        <v>15</v>
      </c>
      <c r="F261" s="10" t="s">
        <v>482</v>
      </c>
      <c r="G261" s="10" t="s">
        <v>482</v>
      </c>
      <c r="H261" s="10" t="s">
        <v>483</v>
      </c>
      <c r="I261" s="10" t="s">
        <v>484</v>
      </c>
      <c r="J261" s="50" t="s">
        <v>485</v>
      </c>
      <c r="K261" s="51" t="s">
        <v>500</v>
      </c>
      <c r="L261" s="198">
        <v>804546.96666666667</v>
      </c>
    </row>
    <row r="262" spans="1:12" ht="87.75" customHeight="1" x14ac:dyDescent="0.2">
      <c r="A262" s="197">
        <f t="shared" si="4"/>
        <v>261</v>
      </c>
      <c r="B262" s="10" t="s">
        <v>444</v>
      </c>
      <c r="C262" s="10" t="s">
        <v>480</v>
      </c>
      <c r="D262" s="19" t="s">
        <v>481</v>
      </c>
      <c r="E262" s="19" t="s">
        <v>15</v>
      </c>
      <c r="F262" s="10" t="s">
        <v>482</v>
      </c>
      <c r="G262" s="10" t="s">
        <v>482</v>
      </c>
      <c r="H262" s="10" t="s">
        <v>483</v>
      </c>
      <c r="I262" s="10" t="s">
        <v>484</v>
      </c>
      <c r="J262" s="50" t="s">
        <v>485</v>
      </c>
      <c r="K262" s="51" t="s">
        <v>501</v>
      </c>
      <c r="L262" s="198">
        <v>796935.70250000001</v>
      </c>
    </row>
    <row r="263" spans="1:12" ht="82.5" customHeight="1" x14ac:dyDescent="0.2">
      <c r="A263" s="197">
        <f t="shared" si="4"/>
        <v>262</v>
      </c>
      <c r="B263" s="10" t="s">
        <v>444</v>
      </c>
      <c r="C263" s="10" t="s">
        <v>480</v>
      </c>
      <c r="D263" s="19" t="s">
        <v>481</v>
      </c>
      <c r="E263" s="19" t="s">
        <v>15</v>
      </c>
      <c r="F263" s="10" t="s">
        <v>482</v>
      </c>
      <c r="G263" s="10" t="s">
        <v>482</v>
      </c>
      <c r="H263" s="10" t="s">
        <v>483</v>
      </c>
      <c r="I263" s="10" t="s">
        <v>484</v>
      </c>
      <c r="J263" s="50" t="s">
        <v>485</v>
      </c>
      <c r="K263" s="51" t="s">
        <v>502</v>
      </c>
      <c r="L263" s="198">
        <v>787941.83666666655</v>
      </c>
    </row>
    <row r="264" spans="1:12" ht="77.25" customHeight="1" x14ac:dyDescent="0.2">
      <c r="A264" s="197">
        <f t="shared" si="4"/>
        <v>263</v>
      </c>
      <c r="B264" s="10" t="s">
        <v>444</v>
      </c>
      <c r="C264" s="10" t="s">
        <v>480</v>
      </c>
      <c r="D264" s="19" t="s">
        <v>481</v>
      </c>
      <c r="E264" s="19" t="s">
        <v>15</v>
      </c>
      <c r="F264" s="10" t="s">
        <v>482</v>
      </c>
      <c r="G264" s="10" t="s">
        <v>482</v>
      </c>
      <c r="H264" s="10" t="s">
        <v>483</v>
      </c>
      <c r="I264" s="10" t="s">
        <v>484</v>
      </c>
      <c r="J264" s="50" t="s">
        <v>485</v>
      </c>
      <c r="K264" s="51" t="s">
        <v>503</v>
      </c>
      <c r="L264" s="198">
        <v>743529.27500000002</v>
      </c>
    </row>
    <row r="265" spans="1:12" ht="83.25" customHeight="1" x14ac:dyDescent="0.2">
      <c r="A265" s="197">
        <f t="shared" si="4"/>
        <v>264</v>
      </c>
      <c r="B265" s="10" t="s">
        <v>444</v>
      </c>
      <c r="C265" s="10" t="s">
        <v>480</v>
      </c>
      <c r="D265" s="19" t="s">
        <v>481</v>
      </c>
      <c r="E265" s="19" t="s">
        <v>15</v>
      </c>
      <c r="F265" s="10" t="s">
        <v>482</v>
      </c>
      <c r="G265" s="10" t="s">
        <v>482</v>
      </c>
      <c r="H265" s="10" t="s">
        <v>483</v>
      </c>
      <c r="I265" s="10" t="s">
        <v>484</v>
      </c>
      <c r="J265" s="50" t="s">
        <v>485</v>
      </c>
      <c r="K265" s="51" t="s">
        <v>504</v>
      </c>
      <c r="L265" s="198">
        <v>714721.47916666663</v>
      </c>
    </row>
    <row r="266" spans="1:12" ht="75.75" customHeight="1" x14ac:dyDescent="0.2">
      <c r="A266" s="197">
        <f t="shared" si="4"/>
        <v>265</v>
      </c>
      <c r="B266" s="10" t="s">
        <v>444</v>
      </c>
      <c r="C266" s="10" t="s">
        <v>480</v>
      </c>
      <c r="D266" s="19" t="s">
        <v>481</v>
      </c>
      <c r="E266" s="19" t="s">
        <v>15</v>
      </c>
      <c r="F266" s="10" t="s">
        <v>482</v>
      </c>
      <c r="G266" s="10" t="s">
        <v>482</v>
      </c>
      <c r="H266" s="10" t="s">
        <v>483</v>
      </c>
      <c r="I266" s="10" t="s">
        <v>484</v>
      </c>
      <c r="J266" s="50" t="s">
        <v>485</v>
      </c>
      <c r="K266" s="51" t="s">
        <v>505</v>
      </c>
      <c r="L266" s="198">
        <v>705684.62916666677</v>
      </c>
    </row>
    <row r="267" spans="1:12" ht="73.5" customHeight="1" x14ac:dyDescent="0.2">
      <c r="A267" s="197">
        <f t="shared" si="4"/>
        <v>266</v>
      </c>
      <c r="B267" s="10" t="s">
        <v>444</v>
      </c>
      <c r="C267" s="10" t="s">
        <v>480</v>
      </c>
      <c r="D267" s="19" t="s">
        <v>481</v>
      </c>
      <c r="E267" s="19" t="s">
        <v>15</v>
      </c>
      <c r="F267" s="10" t="s">
        <v>482</v>
      </c>
      <c r="G267" s="10" t="s">
        <v>482</v>
      </c>
      <c r="H267" s="10" t="s">
        <v>483</v>
      </c>
      <c r="I267" s="10" t="s">
        <v>484</v>
      </c>
      <c r="J267" s="50" t="s">
        <v>485</v>
      </c>
      <c r="K267" s="51" t="s">
        <v>506</v>
      </c>
      <c r="L267" s="198">
        <v>701330.5591666667</v>
      </c>
    </row>
    <row r="268" spans="1:12" ht="75" customHeight="1" x14ac:dyDescent="0.2">
      <c r="A268" s="197">
        <f t="shared" si="4"/>
        <v>267</v>
      </c>
      <c r="B268" s="10" t="s">
        <v>444</v>
      </c>
      <c r="C268" s="10" t="s">
        <v>480</v>
      </c>
      <c r="D268" s="19" t="s">
        <v>481</v>
      </c>
      <c r="E268" s="19" t="s">
        <v>15</v>
      </c>
      <c r="F268" s="10" t="s">
        <v>482</v>
      </c>
      <c r="G268" s="10" t="s">
        <v>482</v>
      </c>
      <c r="H268" s="10" t="s">
        <v>483</v>
      </c>
      <c r="I268" s="10" t="s">
        <v>484</v>
      </c>
      <c r="J268" s="50" t="s">
        <v>485</v>
      </c>
      <c r="K268" s="51" t="s">
        <v>507</v>
      </c>
      <c r="L268" s="198">
        <v>666611.53333333333</v>
      </c>
    </row>
    <row r="269" spans="1:12" ht="83.25" customHeight="1" x14ac:dyDescent="0.2">
      <c r="A269" s="197">
        <f t="shared" si="4"/>
        <v>268</v>
      </c>
      <c r="B269" s="10" t="s">
        <v>444</v>
      </c>
      <c r="C269" s="10" t="s">
        <v>480</v>
      </c>
      <c r="D269" s="19" t="s">
        <v>481</v>
      </c>
      <c r="E269" s="19" t="s">
        <v>15</v>
      </c>
      <c r="F269" s="10" t="s">
        <v>482</v>
      </c>
      <c r="G269" s="10" t="s">
        <v>482</v>
      </c>
      <c r="H269" s="10" t="s">
        <v>483</v>
      </c>
      <c r="I269" s="10" t="s">
        <v>484</v>
      </c>
      <c r="J269" s="50" t="s">
        <v>485</v>
      </c>
      <c r="K269" s="51" t="s">
        <v>508</v>
      </c>
      <c r="L269" s="198">
        <v>659723.9966666667</v>
      </c>
    </row>
    <row r="270" spans="1:12" ht="85.5" customHeight="1" x14ac:dyDescent="0.2">
      <c r="A270" s="197">
        <f t="shared" si="4"/>
        <v>269</v>
      </c>
      <c r="B270" s="10" t="s">
        <v>444</v>
      </c>
      <c r="C270" s="10" t="s">
        <v>480</v>
      </c>
      <c r="D270" s="19" t="s">
        <v>481</v>
      </c>
      <c r="E270" s="19" t="s">
        <v>15</v>
      </c>
      <c r="F270" s="10" t="s">
        <v>482</v>
      </c>
      <c r="G270" s="10" t="s">
        <v>482</v>
      </c>
      <c r="H270" s="10" t="s">
        <v>483</v>
      </c>
      <c r="I270" s="10" t="s">
        <v>484</v>
      </c>
      <c r="J270" s="50" t="s">
        <v>485</v>
      </c>
      <c r="K270" s="51" t="s">
        <v>509</v>
      </c>
      <c r="L270" s="198">
        <v>657166.29583333328</v>
      </c>
    </row>
    <row r="271" spans="1:12" ht="92.25" customHeight="1" x14ac:dyDescent="0.2">
      <c r="A271" s="197">
        <f t="shared" si="4"/>
        <v>270</v>
      </c>
      <c r="B271" s="10" t="s">
        <v>444</v>
      </c>
      <c r="C271" s="10" t="s">
        <v>480</v>
      </c>
      <c r="D271" s="19" t="s">
        <v>481</v>
      </c>
      <c r="E271" s="19" t="s">
        <v>15</v>
      </c>
      <c r="F271" s="10" t="s">
        <v>482</v>
      </c>
      <c r="G271" s="10" t="s">
        <v>482</v>
      </c>
      <c r="H271" s="10" t="s">
        <v>483</v>
      </c>
      <c r="I271" s="10" t="s">
        <v>484</v>
      </c>
      <c r="J271" s="50" t="s">
        <v>485</v>
      </c>
      <c r="K271" s="51" t="s">
        <v>510</v>
      </c>
      <c r="L271" s="198">
        <v>609192.5508333334</v>
      </c>
    </row>
    <row r="272" spans="1:12" ht="81.75" customHeight="1" x14ac:dyDescent="0.2">
      <c r="A272" s="197">
        <f t="shared" si="4"/>
        <v>271</v>
      </c>
      <c r="B272" s="10" t="s">
        <v>444</v>
      </c>
      <c r="C272" s="10" t="s">
        <v>480</v>
      </c>
      <c r="D272" s="19" t="s">
        <v>481</v>
      </c>
      <c r="E272" s="19" t="s">
        <v>15</v>
      </c>
      <c r="F272" s="10" t="s">
        <v>482</v>
      </c>
      <c r="G272" s="10" t="s">
        <v>482</v>
      </c>
      <c r="H272" s="10" t="s">
        <v>483</v>
      </c>
      <c r="I272" s="10" t="s">
        <v>484</v>
      </c>
      <c r="J272" s="50" t="s">
        <v>485</v>
      </c>
      <c r="K272" s="51" t="s">
        <v>511</v>
      </c>
      <c r="L272" s="198">
        <v>586143.07583333331</v>
      </c>
    </row>
    <row r="273" spans="1:12" ht="87" customHeight="1" x14ac:dyDescent="0.2">
      <c r="A273" s="197">
        <f t="shared" si="4"/>
        <v>272</v>
      </c>
      <c r="B273" s="10" t="s">
        <v>444</v>
      </c>
      <c r="C273" s="10" t="s">
        <v>480</v>
      </c>
      <c r="D273" s="19" t="s">
        <v>481</v>
      </c>
      <c r="E273" s="19" t="s">
        <v>15</v>
      </c>
      <c r="F273" s="10" t="s">
        <v>482</v>
      </c>
      <c r="G273" s="10" t="s">
        <v>482</v>
      </c>
      <c r="H273" s="10" t="s">
        <v>483</v>
      </c>
      <c r="I273" s="10" t="s">
        <v>484</v>
      </c>
      <c r="J273" s="50" t="s">
        <v>485</v>
      </c>
      <c r="K273" s="51" t="s">
        <v>512</v>
      </c>
      <c r="L273" s="198">
        <v>549964.64666666661</v>
      </c>
    </row>
    <row r="274" spans="1:12" ht="87.75" customHeight="1" x14ac:dyDescent="0.2">
      <c r="A274" s="197">
        <f t="shared" si="4"/>
        <v>273</v>
      </c>
      <c r="B274" s="10" t="s">
        <v>444</v>
      </c>
      <c r="C274" s="10" t="s">
        <v>480</v>
      </c>
      <c r="D274" s="19" t="s">
        <v>481</v>
      </c>
      <c r="E274" s="19" t="s">
        <v>15</v>
      </c>
      <c r="F274" s="10" t="s">
        <v>482</v>
      </c>
      <c r="G274" s="10" t="s">
        <v>482</v>
      </c>
      <c r="H274" s="10" t="s">
        <v>483</v>
      </c>
      <c r="I274" s="10" t="s">
        <v>484</v>
      </c>
      <c r="J274" s="50" t="s">
        <v>485</v>
      </c>
      <c r="K274" s="51" t="s">
        <v>513</v>
      </c>
      <c r="L274" s="198">
        <v>538637.41083333327</v>
      </c>
    </row>
    <row r="275" spans="1:12" ht="83.25" customHeight="1" x14ac:dyDescent="0.2">
      <c r="A275" s="197">
        <f t="shared" si="4"/>
        <v>274</v>
      </c>
      <c r="B275" s="10" t="s">
        <v>444</v>
      </c>
      <c r="C275" s="10" t="s">
        <v>480</v>
      </c>
      <c r="D275" s="19" t="s">
        <v>481</v>
      </c>
      <c r="E275" s="19" t="s">
        <v>15</v>
      </c>
      <c r="F275" s="10" t="s">
        <v>482</v>
      </c>
      <c r="G275" s="10" t="s">
        <v>482</v>
      </c>
      <c r="H275" s="10" t="s">
        <v>483</v>
      </c>
      <c r="I275" s="10" t="s">
        <v>484</v>
      </c>
      <c r="J275" s="50" t="s">
        <v>485</v>
      </c>
      <c r="K275" s="51" t="s">
        <v>514</v>
      </c>
      <c r="L275" s="198">
        <v>537675.85833333328</v>
      </c>
    </row>
    <row r="276" spans="1:12" ht="69" customHeight="1" x14ac:dyDescent="0.2">
      <c r="A276" s="197">
        <f t="shared" si="4"/>
        <v>275</v>
      </c>
      <c r="B276" s="10" t="s">
        <v>444</v>
      </c>
      <c r="C276" s="10" t="s">
        <v>480</v>
      </c>
      <c r="D276" s="19" t="s">
        <v>481</v>
      </c>
      <c r="E276" s="19" t="s">
        <v>15</v>
      </c>
      <c r="F276" s="10" t="s">
        <v>482</v>
      </c>
      <c r="G276" s="10" t="s">
        <v>482</v>
      </c>
      <c r="H276" s="10" t="s">
        <v>483</v>
      </c>
      <c r="I276" s="10" t="s">
        <v>484</v>
      </c>
      <c r="J276" s="50" t="s">
        <v>485</v>
      </c>
      <c r="K276" s="51" t="s">
        <v>515</v>
      </c>
      <c r="L276" s="198">
        <v>526947.07999999996</v>
      </c>
    </row>
    <row r="277" spans="1:12" ht="80.25" customHeight="1" x14ac:dyDescent="0.2">
      <c r="A277" s="197">
        <f t="shared" si="4"/>
        <v>276</v>
      </c>
      <c r="B277" s="10" t="s">
        <v>444</v>
      </c>
      <c r="C277" s="10" t="s">
        <v>480</v>
      </c>
      <c r="D277" s="19" t="s">
        <v>481</v>
      </c>
      <c r="E277" s="19" t="s">
        <v>15</v>
      </c>
      <c r="F277" s="10" t="s">
        <v>482</v>
      </c>
      <c r="G277" s="10" t="s">
        <v>482</v>
      </c>
      <c r="H277" s="10" t="s">
        <v>483</v>
      </c>
      <c r="I277" s="10" t="s">
        <v>484</v>
      </c>
      <c r="J277" s="50" t="s">
        <v>485</v>
      </c>
      <c r="K277" s="51" t="s">
        <v>516</v>
      </c>
      <c r="L277" s="198">
        <v>500939.20166666666</v>
      </c>
    </row>
    <row r="278" spans="1:12" ht="24" x14ac:dyDescent="0.2">
      <c r="A278" s="197">
        <f t="shared" si="4"/>
        <v>277</v>
      </c>
      <c r="B278" s="30" t="s">
        <v>517</v>
      </c>
      <c r="C278" s="62" t="s">
        <v>518</v>
      </c>
      <c r="D278" s="30" t="s">
        <v>519</v>
      </c>
      <c r="E278" s="30" t="s">
        <v>520</v>
      </c>
      <c r="F278" s="30" t="s">
        <v>521</v>
      </c>
      <c r="G278" s="30" t="s">
        <v>521</v>
      </c>
      <c r="H278" s="30" t="s">
        <v>522</v>
      </c>
      <c r="I278" s="30" t="s">
        <v>523</v>
      </c>
      <c r="J278" s="52" t="s">
        <v>524</v>
      </c>
      <c r="K278" s="30" t="s">
        <v>525</v>
      </c>
      <c r="L278" s="198">
        <v>3360000</v>
      </c>
    </row>
    <row r="279" spans="1:12" ht="24" x14ac:dyDescent="0.2">
      <c r="A279" s="197">
        <f t="shared" si="4"/>
        <v>278</v>
      </c>
      <c r="B279" s="30" t="s">
        <v>517</v>
      </c>
      <c r="C279" s="62" t="s">
        <v>518</v>
      </c>
      <c r="D279" s="30" t="s">
        <v>519</v>
      </c>
      <c r="E279" s="30" t="s">
        <v>520</v>
      </c>
      <c r="F279" s="30" t="s">
        <v>521</v>
      </c>
      <c r="G279" s="30" t="s">
        <v>521</v>
      </c>
      <c r="H279" s="30" t="s">
        <v>522</v>
      </c>
      <c r="I279" s="30" t="s">
        <v>523</v>
      </c>
      <c r="J279" s="52" t="s">
        <v>524</v>
      </c>
      <c r="K279" s="30" t="s">
        <v>526</v>
      </c>
      <c r="L279" s="198">
        <v>650000</v>
      </c>
    </row>
    <row r="280" spans="1:12" ht="24" x14ac:dyDescent="0.2">
      <c r="A280" s="197">
        <f t="shared" si="4"/>
        <v>279</v>
      </c>
      <c r="B280" s="30" t="s">
        <v>517</v>
      </c>
      <c r="C280" s="62" t="s">
        <v>518</v>
      </c>
      <c r="D280" s="30" t="s">
        <v>519</v>
      </c>
      <c r="E280" s="30" t="s">
        <v>520</v>
      </c>
      <c r="F280" s="30" t="s">
        <v>521</v>
      </c>
      <c r="G280" s="30" t="s">
        <v>521</v>
      </c>
      <c r="H280" s="30" t="s">
        <v>522</v>
      </c>
      <c r="I280" s="30" t="s">
        <v>523</v>
      </c>
      <c r="J280" s="52" t="s">
        <v>524</v>
      </c>
      <c r="K280" s="30" t="s">
        <v>527</v>
      </c>
      <c r="L280" s="198">
        <v>720000</v>
      </c>
    </row>
    <row r="281" spans="1:12" ht="24" x14ac:dyDescent="0.2">
      <c r="A281" s="197">
        <f t="shared" si="4"/>
        <v>280</v>
      </c>
      <c r="B281" s="30" t="s">
        <v>517</v>
      </c>
      <c r="C281" s="62" t="s">
        <v>528</v>
      </c>
      <c r="D281" s="30" t="s">
        <v>519</v>
      </c>
      <c r="E281" s="30" t="s">
        <v>529</v>
      </c>
      <c r="F281" s="30" t="s">
        <v>530</v>
      </c>
      <c r="G281" s="30" t="s">
        <v>530</v>
      </c>
      <c r="H281" s="30" t="s">
        <v>531</v>
      </c>
      <c r="I281" s="30" t="s">
        <v>532</v>
      </c>
      <c r="J281" s="52" t="s">
        <v>533</v>
      </c>
      <c r="K281" s="30" t="s">
        <v>534</v>
      </c>
      <c r="L281" s="198">
        <v>8000000</v>
      </c>
    </row>
    <row r="282" spans="1:12" ht="24" x14ac:dyDescent="0.2">
      <c r="A282" s="197">
        <f t="shared" si="4"/>
        <v>281</v>
      </c>
      <c r="B282" s="30" t="s">
        <v>517</v>
      </c>
      <c r="C282" s="62" t="s">
        <v>528</v>
      </c>
      <c r="D282" s="30" t="s">
        <v>519</v>
      </c>
      <c r="E282" s="30" t="s">
        <v>529</v>
      </c>
      <c r="F282" s="30" t="s">
        <v>530</v>
      </c>
      <c r="G282" s="30" t="s">
        <v>530</v>
      </c>
      <c r="H282" s="30" t="s">
        <v>531</v>
      </c>
      <c r="I282" s="30" t="s">
        <v>532</v>
      </c>
      <c r="J282" s="52" t="s">
        <v>533</v>
      </c>
      <c r="K282" s="30" t="s">
        <v>535</v>
      </c>
      <c r="L282" s="198">
        <v>2000000</v>
      </c>
    </row>
    <row r="283" spans="1:12" ht="24" x14ac:dyDescent="0.2">
      <c r="A283" s="197">
        <f t="shared" si="4"/>
        <v>282</v>
      </c>
      <c r="B283" s="30" t="s">
        <v>517</v>
      </c>
      <c r="C283" s="62" t="s">
        <v>528</v>
      </c>
      <c r="D283" s="30" t="s">
        <v>519</v>
      </c>
      <c r="E283" s="30" t="s">
        <v>529</v>
      </c>
      <c r="F283" s="30" t="s">
        <v>530</v>
      </c>
      <c r="G283" s="30" t="s">
        <v>530</v>
      </c>
      <c r="H283" s="30" t="s">
        <v>531</v>
      </c>
      <c r="I283" s="30" t="s">
        <v>532</v>
      </c>
      <c r="J283" s="52" t="s">
        <v>533</v>
      </c>
      <c r="K283" s="30" t="s">
        <v>536</v>
      </c>
      <c r="L283" s="198">
        <v>700000</v>
      </c>
    </row>
    <row r="284" spans="1:12" ht="24" x14ac:dyDescent="0.2">
      <c r="A284" s="197">
        <f t="shared" si="4"/>
        <v>283</v>
      </c>
      <c r="B284" s="30" t="s">
        <v>517</v>
      </c>
      <c r="C284" s="62" t="s">
        <v>537</v>
      </c>
      <c r="D284" s="30" t="s">
        <v>538</v>
      </c>
      <c r="E284" s="30" t="s">
        <v>539</v>
      </c>
      <c r="F284" s="30" t="s">
        <v>540</v>
      </c>
      <c r="G284" s="30" t="s">
        <v>540</v>
      </c>
      <c r="H284" s="30" t="s">
        <v>541</v>
      </c>
      <c r="I284" s="30" t="s">
        <v>542</v>
      </c>
      <c r="J284" s="52" t="s">
        <v>543</v>
      </c>
      <c r="K284" s="30" t="s">
        <v>544</v>
      </c>
      <c r="L284" s="198">
        <v>1448000</v>
      </c>
    </row>
    <row r="285" spans="1:12" ht="24" x14ac:dyDescent="0.2">
      <c r="A285" s="197">
        <f t="shared" si="4"/>
        <v>284</v>
      </c>
      <c r="B285" s="30" t="s">
        <v>517</v>
      </c>
      <c r="C285" s="62" t="s">
        <v>537</v>
      </c>
      <c r="D285" s="30" t="s">
        <v>538</v>
      </c>
      <c r="E285" s="30" t="s">
        <v>539</v>
      </c>
      <c r="F285" s="30" t="s">
        <v>540</v>
      </c>
      <c r="G285" s="30" t="s">
        <v>540</v>
      </c>
      <c r="H285" s="30" t="s">
        <v>541</v>
      </c>
      <c r="I285" s="30" t="s">
        <v>542</v>
      </c>
      <c r="J285" s="52" t="s">
        <v>543</v>
      </c>
      <c r="K285" s="30" t="s">
        <v>545</v>
      </c>
      <c r="L285" s="198">
        <v>1378000</v>
      </c>
    </row>
    <row r="286" spans="1:12" ht="24" x14ac:dyDescent="0.2">
      <c r="A286" s="197">
        <f t="shared" si="4"/>
        <v>285</v>
      </c>
      <c r="B286" s="30" t="s">
        <v>517</v>
      </c>
      <c r="C286" s="62" t="s">
        <v>537</v>
      </c>
      <c r="D286" s="30" t="s">
        <v>538</v>
      </c>
      <c r="E286" s="30" t="s">
        <v>539</v>
      </c>
      <c r="F286" s="30" t="s">
        <v>540</v>
      </c>
      <c r="G286" s="30" t="s">
        <v>540</v>
      </c>
      <c r="H286" s="30" t="s">
        <v>541</v>
      </c>
      <c r="I286" s="30" t="s">
        <v>542</v>
      </c>
      <c r="J286" s="52" t="s">
        <v>543</v>
      </c>
      <c r="K286" s="30" t="s">
        <v>546</v>
      </c>
      <c r="L286" s="198">
        <v>7313000</v>
      </c>
    </row>
    <row r="287" spans="1:12" ht="63" customHeight="1" x14ac:dyDescent="0.2">
      <c r="A287" s="197">
        <f t="shared" si="4"/>
        <v>286</v>
      </c>
      <c r="B287" s="30" t="s">
        <v>517</v>
      </c>
      <c r="C287" s="62" t="s">
        <v>537</v>
      </c>
      <c r="D287" s="30" t="s">
        <v>538</v>
      </c>
      <c r="E287" s="30" t="s">
        <v>539</v>
      </c>
      <c r="F287" s="30" t="s">
        <v>540</v>
      </c>
      <c r="G287" s="30" t="s">
        <v>540</v>
      </c>
      <c r="H287" s="30" t="s">
        <v>541</v>
      </c>
      <c r="I287" s="30" t="s">
        <v>542</v>
      </c>
      <c r="J287" s="52" t="s">
        <v>543</v>
      </c>
      <c r="K287" s="30" t="s">
        <v>547</v>
      </c>
      <c r="L287" s="198">
        <v>670000</v>
      </c>
    </row>
    <row r="288" spans="1:12" ht="24" x14ac:dyDescent="0.2">
      <c r="A288" s="197">
        <f t="shared" si="4"/>
        <v>287</v>
      </c>
      <c r="B288" s="30" t="s">
        <v>517</v>
      </c>
      <c r="C288" s="62" t="s">
        <v>537</v>
      </c>
      <c r="D288" s="30" t="s">
        <v>538</v>
      </c>
      <c r="E288" s="30" t="s">
        <v>539</v>
      </c>
      <c r="F288" s="30" t="s">
        <v>540</v>
      </c>
      <c r="G288" s="30" t="s">
        <v>540</v>
      </c>
      <c r="H288" s="30" t="s">
        <v>541</v>
      </c>
      <c r="I288" s="30" t="s">
        <v>542</v>
      </c>
      <c r="J288" s="52" t="s">
        <v>543</v>
      </c>
      <c r="K288" s="30" t="s">
        <v>548</v>
      </c>
      <c r="L288" s="198">
        <v>809000</v>
      </c>
    </row>
    <row r="289" spans="1:12" ht="69.75" customHeight="1" x14ac:dyDescent="0.2">
      <c r="A289" s="197">
        <f t="shared" si="4"/>
        <v>288</v>
      </c>
      <c r="B289" s="30" t="s">
        <v>517</v>
      </c>
      <c r="C289" s="62" t="s">
        <v>537</v>
      </c>
      <c r="D289" s="30" t="s">
        <v>538</v>
      </c>
      <c r="E289" s="30" t="s">
        <v>539</v>
      </c>
      <c r="F289" s="30" t="s">
        <v>540</v>
      </c>
      <c r="G289" s="30" t="s">
        <v>540</v>
      </c>
      <c r="H289" s="30" t="s">
        <v>541</v>
      </c>
      <c r="I289" s="30" t="s">
        <v>542</v>
      </c>
      <c r="J289" s="52" t="s">
        <v>543</v>
      </c>
      <c r="K289" s="30" t="s">
        <v>549</v>
      </c>
      <c r="L289" s="198">
        <v>465000</v>
      </c>
    </row>
    <row r="290" spans="1:12" ht="24" x14ac:dyDescent="0.2">
      <c r="A290" s="197">
        <f t="shared" si="4"/>
        <v>289</v>
      </c>
      <c r="B290" s="30" t="s">
        <v>517</v>
      </c>
      <c r="C290" s="62" t="s">
        <v>537</v>
      </c>
      <c r="D290" s="30" t="s">
        <v>538</v>
      </c>
      <c r="E290" s="30" t="s">
        <v>539</v>
      </c>
      <c r="F290" s="30" t="s">
        <v>540</v>
      </c>
      <c r="G290" s="30" t="s">
        <v>540</v>
      </c>
      <c r="H290" s="30" t="s">
        <v>541</v>
      </c>
      <c r="I290" s="30" t="s">
        <v>542</v>
      </c>
      <c r="J290" s="52" t="s">
        <v>543</v>
      </c>
      <c r="K290" s="30" t="s">
        <v>550</v>
      </c>
      <c r="L290" s="198">
        <v>2602000</v>
      </c>
    </row>
    <row r="291" spans="1:12" ht="24" x14ac:dyDescent="0.2">
      <c r="A291" s="197">
        <f t="shared" si="4"/>
        <v>290</v>
      </c>
      <c r="B291" s="30" t="s">
        <v>517</v>
      </c>
      <c r="C291" s="62" t="s">
        <v>537</v>
      </c>
      <c r="D291" s="30" t="s">
        <v>538</v>
      </c>
      <c r="E291" s="30" t="s">
        <v>539</v>
      </c>
      <c r="F291" s="30" t="s">
        <v>540</v>
      </c>
      <c r="G291" s="30" t="s">
        <v>540</v>
      </c>
      <c r="H291" s="30" t="s">
        <v>541</v>
      </c>
      <c r="I291" s="30" t="s">
        <v>542</v>
      </c>
      <c r="J291" s="52" t="s">
        <v>543</v>
      </c>
      <c r="K291" s="30" t="s">
        <v>551</v>
      </c>
      <c r="L291" s="198">
        <v>1274000</v>
      </c>
    </row>
    <row r="292" spans="1:12" ht="81.75" customHeight="1" x14ac:dyDescent="0.2">
      <c r="A292" s="197">
        <f t="shared" si="4"/>
        <v>291</v>
      </c>
      <c r="B292" s="30" t="s">
        <v>517</v>
      </c>
      <c r="C292" s="62" t="s">
        <v>537</v>
      </c>
      <c r="D292" s="30" t="s">
        <v>538</v>
      </c>
      <c r="E292" s="30" t="s">
        <v>539</v>
      </c>
      <c r="F292" s="30" t="s">
        <v>540</v>
      </c>
      <c r="G292" s="30" t="s">
        <v>540</v>
      </c>
      <c r="H292" s="30" t="s">
        <v>541</v>
      </c>
      <c r="I292" s="30" t="s">
        <v>542</v>
      </c>
      <c r="J292" s="52" t="s">
        <v>543</v>
      </c>
      <c r="K292" s="30" t="s">
        <v>552</v>
      </c>
      <c r="L292" s="198">
        <v>1133000</v>
      </c>
    </row>
    <row r="293" spans="1:12" ht="24" x14ac:dyDescent="0.2">
      <c r="A293" s="197">
        <f t="shared" si="4"/>
        <v>292</v>
      </c>
      <c r="B293" s="30" t="s">
        <v>517</v>
      </c>
      <c r="C293" s="62" t="s">
        <v>537</v>
      </c>
      <c r="D293" s="30" t="s">
        <v>538</v>
      </c>
      <c r="E293" s="30" t="s">
        <v>539</v>
      </c>
      <c r="F293" s="30" t="s">
        <v>540</v>
      </c>
      <c r="G293" s="30" t="s">
        <v>540</v>
      </c>
      <c r="H293" s="30" t="s">
        <v>541</v>
      </c>
      <c r="I293" s="30" t="s">
        <v>542</v>
      </c>
      <c r="J293" s="52" t="s">
        <v>543</v>
      </c>
      <c r="K293" s="30" t="s">
        <v>553</v>
      </c>
      <c r="L293" s="198">
        <v>660000</v>
      </c>
    </row>
    <row r="294" spans="1:12" ht="24" x14ac:dyDescent="0.2">
      <c r="A294" s="197">
        <f t="shared" si="4"/>
        <v>293</v>
      </c>
      <c r="B294" s="30" t="s">
        <v>517</v>
      </c>
      <c r="C294" s="62" t="s">
        <v>537</v>
      </c>
      <c r="D294" s="30" t="s">
        <v>538</v>
      </c>
      <c r="E294" s="30" t="s">
        <v>539</v>
      </c>
      <c r="F294" s="30" t="s">
        <v>540</v>
      </c>
      <c r="G294" s="30" t="s">
        <v>540</v>
      </c>
      <c r="H294" s="30" t="s">
        <v>541</v>
      </c>
      <c r="I294" s="30" t="s">
        <v>542</v>
      </c>
      <c r="J294" s="52" t="s">
        <v>543</v>
      </c>
      <c r="K294" s="30" t="s">
        <v>554</v>
      </c>
      <c r="L294" s="198">
        <v>175000</v>
      </c>
    </row>
    <row r="295" spans="1:12" ht="24" x14ac:dyDescent="0.2">
      <c r="A295" s="197">
        <f t="shared" si="4"/>
        <v>294</v>
      </c>
      <c r="B295" s="30" t="s">
        <v>517</v>
      </c>
      <c r="C295" s="62" t="s">
        <v>537</v>
      </c>
      <c r="D295" s="30" t="s">
        <v>538</v>
      </c>
      <c r="E295" s="30" t="s">
        <v>539</v>
      </c>
      <c r="F295" s="30" t="s">
        <v>540</v>
      </c>
      <c r="G295" s="30" t="s">
        <v>540</v>
      </c>
      <c r="H295" s="30" t="s">
        <v>541</v>
      </c>
      <c r="I295" s="30" t="s">
        <v>542</v>
      </c>
      <c r="J295" s="52" t="s">
        <v>543</v>
      </c>
      <c r="K295" s="53" t="s">
        <v>555</v>
      </c>
      <c r="L295" s="198">
        <v>3085000</v>
      </c>
    </row>
    <row r="296" spans="1:12" ht="36" x14ac:dyDescent="0.2">
      <c r="A296" s="197">
        <f t="shared" si="4"/>
        <v>295</v>
      </c>
      <c r="B296" s="30" t="s">
        <v>517</v>
      </c>
      <c r="C296" s="62" t="s">
        <v>556</v>
      </c>
      <c r="D296" s="30" t="s">
        <v>557</v>
      </c>
      <c r="E296" s="30" t="s">
        <v>558</v>
      </c>
      <c r="F296" s="30" t="s">
        <v>559</v>
      </c>
      <c r="G296" s="30" t="s">
        <v>559</v>
      </c>
      <c r="H296" s="30" t="s">
        <v>560</v>
      </c>
      <c r="I296" s="30" t="s">
        <v>561</v>
      </c>
      <c r="J296" s="52" t="s">
        <v>562</v>
      </c>
      <c r="K296" s="30" t="s">
        <v>563</v>
      </c>
      <c r="L296" s="198">
        <v>37100000</v>
      </c>
    </row>
    <row r="297" spans="1:12" ht="36" x14ac:dyDescent="0.2">
      <c r="A297" s="197">
        <f t="shared" si="4"/>
        <v>296</v>
      </c>
      <c r="B297" s="30" t="s">
        <v>517</v>
      </c>
      <c r="C297" s="62" t="s">
        <v>556</v>
      </c>
      <c r="D297" s="30" t="s">
        <v>557</v>
      </c>
      <c r="E297" s="30" t="s">
        <v>558</v>
      </c>
      <c r="F297" s="30" t="s">
        <v>559</v>
      </c>
      <c r="G297" s="30" t="s">
        <v>559</v>
      </c>
      <c r="H297" s="30" t="s">
        <v>560</v>
      </c>
      <c r="I297" s="30" t="s">
        <v>561</v>
      </c>
      <c r="J297" s="52" t="s">
        <v>562</v>
      </c>
      <c r="K297" s="30" t="s">
        <v>564</v>
      </c>
      <c r="L297" s="198">
        <v>2800000</v>
      </c>
    </row>
    <row r="298" spans="1:12" ht="36" x14ac:dyDescent="0.2">
      <c r="A298" s="197">
        <f t="shared" si="4"/>
        <v>297</v>
      </c>
      <c r="B298" s="30" t="s">
        <v>517</v>
      </c>
      <c r="C298" s="62" t="s">
        <v>556</v>
      </c>
      <c r="D298" s="30" t="s">
        <v>557</v>
      </c>
      <c r="E298" s="30" t="s">
        <v>558</v>
      </c>
      <c r="F298" s="30" t="s">
        <v>559</v>
      </c>
      <c r="G298" s="30" t="s">
        <v>559</v>
      </c>
      <c r="H298" s="30" t="s">
        <v>560</v>
      </c>
      <c r="I298" s="30" t="s">
        <v>561</v>
      </c>
      <c r="J298" s="52" t="s">
        <v>562</v>
      </c>
      <c r="K298" s="30" t="s">
        <v>565</v>
      </c>
      <c r="L298" s="198">
        <v>12600000</v>
      </c>
    </row>
    <row r="299" spans="1:12" ht="36" x14ac:dyDescent="0.2">
      <c r="A299" s="197">
        <f t="shared" si="4"/>
        <v>298</v>
      </c>
      <c r="B299" s="30" t="s">
        <v>517</v>
      </c>
      <c r="C299" s="62" t="s">
        <v>556</v>
      </c>
      <c r="D299" s="30" t="s">
        <v>557</v>
      </c>
      <c r="E299" s="30" t="s">
        <v>558</v>
      </c>
      <c r="F299" s="30" t="s">
        <v>559</v>
      </c>
      <c r="G299" s="30" t="s">
        <v>559</v>
      </c>
      <c r="H299" s="30" t="s">
        <v>560</v>
      </c>
      <c r="I299" s="30" t="s">
        <v>561</v>
      </c>
      <c r="J299" s="52" t="s">
        <v>562</v>
      </c>
      <c r="K299" s="30" t="s">
        <v>564</v>
      </c>
      <c r="L299" s="198">
        <v>750000</v>
      </c>
    </row>
    <row r="300" spans="1:12" ht="36" x14ac:dyDescent="0.2">
      <c r="A300" s="197">
        <f t="shared" si="4"/>
        <v>299</v>
      </c>
      <c r="B300" s="30" t="s">
        <v>517</v>
      </c>
      <c r="C300" s="62" t="s">
        <v>556</v>
      </c>
      <c r="D300" s="30" t="s">
        <v>557</v>
      </c>
      <c r="E300" s="30" t="s">
        <v>558</v>
      </c>
      <c r="F300" s="30" t="s">
        <v>559</v>
      </c>
      <c r="G300" s="30" t="s">
        <v>559</v>
      </c>
      <c r="H300" s="30" t="s">
        <v>560</v>
      </c>
      <c r="I300" s="30" t="s">
        <v>561</v>
      </c>
      <c r="J300" s="52" t="s">
        <v>562</v>
      </c>
      <c r="K300" s="30" t="s">
        <v>566</v>
      </c>
      <c r="L300" s="198">
        <v>2900000</v>
      </c>
    </row>
    <row r="301" spans="1:12" ht="36" x14ac:dyDescent="0.2">
      <c r="A301" s="197">
        <f t="shared" si="4"/>
        <v>300</v>
      </c>
      <c r="B301" s="30" t="s">
        <v>517</v>
      </c>
      <c r="C301" s="62" t="s">
        <v>556</v>
      </c>
      <c r="D301" s="30" t="s">
        <v>557</v>
      </c>
      <c r="E301" s="30" t="s">
        <v>558</v>
      </c>
      <c r="F301" s="30" t="s">
        <v>559</v>
      </c>
      <c r="G301" s="30" t="s">
        <v>559</v>
      </c>
      <c r="H301" s="30" t="s">
        <v>560</v>
      </c>
      <c r="I301" s="30" t="s">
        <v>561</v>
      </c>
      <c r="J301" s="52" t="s">
        <v>562</v>
      </c>
      <c r="K301" s="30" t="s">
        <v>564</v>
      </c>
      <c r="L301" s="198">
        <v>2900000</v>
      </c>
    </row>
    <row r="302" spans="1:12" ht="36" x14ac:dyDescent="0.2">
      <c r="A302" s="197">
        <f t="shared" si="4"/>
        <v>301</v>
      </c>
      <c r="B302" s="30" t="s">
        <v>517</v>
      </c>
      <c r="C302" s="62" t="s">
        <v>556</v>
      </c>
      <c r="D302" s="30" t="s">
        <v>557</v>
      </c>
      <c r="E302" s="30" t="s">
        <v>558</v>
      </c>
      <c r="F302" s="30" t="s">
        <v>559</v>
      </c>
      <c r="G302" s="30" t="s">
        <v>559</v>
      </c>
      <c r="H302" s="30" t="s">
        <v>560</v>
      </c>
      <c r="I302" s="30" t="s">
        <v>561</v>
      </c>
      <c r="J302" s="52" t="s">
        <v>562</v>
      </c>
      <c r="K302" s="30" t="s">
        <v>567</v>
      </c>
      <c r="L302" s="198">
        <v>6500000</v>
      </c>
    </row>
    <row r="303" spans="1:12" ht="36" x14ac:dyDescent="0.2">
      <c r="A303" s="197">
        <f t="shared" si="4"/>
        <v>302</v>
      </c>
      <c r="B303" s="30" t="s">
        <v>517</v>
      </c>
      <c r="C303" s="62" t="s">
        <v>556</v>
      </c>
      <c r="D303" s="30" t="s">
        <v>557</v>
      </c>
      <c r="E303" s="30" t="s">
        <v>558</v>
      </c>
      <c r="F303" s="30" t="s">
        <v>559</v>
      </c>
      <c r="G303" s="30" t="s">
        <v>559</v>
      </c>
      <c r="H303" s="30" t="s">
        <v>560</v>
      </c>
      <c r="I303" s="30" t="s">
        <v>561</v>
      </c>
      <c r="J303" s="52" t="s">
        <v>562</v>
      </c>
      <c r="K303" s="30" t="s">
        <v>564</v>
      </c>
      <c r="L303" s="198">
        <v>6500000</v>
      </c>
    </row>
    <row r="304" spans="1:12" ht="36" x14ac:dyDescent="0.2">
      <c r="A304" s="197">
        <f t="shared" si="4"/>
        <v>303</v>
      </c>
      <c r="B304" s="30" t="s">
        <v>517</v>
      </c>
      <c r="C304" s="62" t="s">
        <v>556</v>
      </c>
      <c r="D304" s="30" t="s">
        <v>557</v>
      </c>
      <c r="E304" s="30" t="s">
        <v>558</v>
      </c>
      <c r="F304" s="30" t="s">
        <v>559</v>
      </c>
      <c r="G304" s="30" t="s">
        <v>559</v>
      </c>
      <c r="H304" s="30" t="s">
        <v>560</v>
      </c>
      <c r="I304" s="30" t="s">
        <v>561</v>
      </c>
      <c r="J304" s="52" t="s">
        <v>562</v>
      </c>
      <c r="K304" s="30" t="s">
        <v>568</v>
      </c>
      <c r="L304" s="198">
        <v>1000000</v>
      </c>
    </row>
    <row r="305" spans="1:12" ht="36" x14ac:dyDescent="0.2">
      <c r="A305" s="197">
        <f t="shared" si="4"/>
        <v>304</v>
      </c>
      <c r="B305" s="30" t="s">
        <v>517</v>
      </c>
      <c r="C305" s="62" t="s">
        <v>556</v>
      </c>
      <c r="D305" s="30" t="s">
        <v>557</v>
      </c>
      <c r="E305" s="30" t="s">
        <v>558</v>
      </c>
      <c r="F305" s="30" t="s">
        <v>559</v>
      </c>
      <c r="G305" s="30" t="s">
        <v>559</v>
      </c>
      <c r="H305" s="30" t="s">
        <v>560</v>
      </c>
      <c r="I305" s="30" t="s">
        <v>561</v>
      </c>
      <c r="J305" s="52" t="s">
        <v>562</v>
      </c>
      <c r="K305" s="30" t="s">
        <v>564</v>
      </c>
      <c r="L305" s="198">
        <v>1000000</v>
      </c>
    </row>
    <row r="306" spans="1:12" ht="36" x14ac:dyDescent="0.2">
      <c r="A306" s="197">
        <f t="shared" si="4"/>
        <v>305</v>
      </c>
      <c r="B306" s="30" t="s">
        <v>517</v>
      </c>
      <c r="C306" s="62" t="s">
        <v>556</v>
      </c>
      <c r="D306" s="30" t="s">
        <v>557</v>
      </c>
      <c r="E306" s="30" t="s">
        <v>558</v>
      </c>
      <c r="F306" s="30" t="s">
        <v>559</v>
      </c>
      <c r="G306" s="30" t="s">
        <v>559</v>
      </c>
      <c r="H306" s="30" t="s">
        <v>560</v>
      </c>
      <c r="I306" s="30" t="s">
        <v>561</v>
      </c>
      <c r="J306" s="52" t="s">
        <v>562</v>
      </c>
      <c r="K306" s="30" t="s">
        <v>569</v>
      </c>
      <c r="L306" s="198">
        <v>19000000</v>
      </c>
    </row>
    <row r="307" spans="1:12" ht="36" x14ac:dyDescent="0.2">
      <c r="A307" s="197">
        <f t="shared" si="4"/>
        <v>306</v>
      </c>
      <c r="B307" s="30" t="s">
        <v>517</v>
      </c>
      <c r="C307" s="62" t="s">
        <v>556</v>
      </c>
      <c r="D307" s="30" t="s">
        <v>557</v>
      </c>
      <c r="E307" s="30" t="s">
        <v>558</v>
      </c>
      <c r="F307" s="30" t="s">
        <v>559</v>
      </c>
      <c r="G307" s="30" t="s">
        <v>559</v>
      </c>
      <c r="H307" s="30" t="s">
        <v>560</v>
      </c>
      <c r="I307" s="30" t="s">
        <v>561</v>
      </c>
      <c r="J307" s="52" t="s">
        <v>562</v>
      </c>
      <c r="K307" s="30" t="s">
        <v>564</v>
      </c>
      <c r="L307" s="198">
        <v>19000000</v>
      </c>
    </row>
    <row r="308" spans="1:12" ht="36" x14ac:dyDescent="0.2">
      <c r="A308" s="197">
        <f t="shared" si="4"/>
        <v>307</v>
      </c>
      <c r="B308" s="30" t="s">
        <v>517</v>
      </c>
      <c r="C308" s="62" t="s">
        <v>556</v>
      </c>
      <c r="D308" s="30" t="s">
        <v>557</v>
      </c>
      <c r="E308" s="30" t="s">
        <v>558</v>
      </c>
      <c r="F308" s="30" t="s">
        <v>559</v>
      </c>
      <c r="G308" s="30" t="s">
        <v>559</v>
      </c>
      <c r="H308" s="30" t="s">
        <v>560</v>
      </c>
      <c r="I308" s="30" t="s">
        <v>561</v>
      </c>
      <c r="J308" s="52" t="s">
        <v>562</v>
      </c>
      <c r="K308" s="30" t="s">
        <v>570</v>
      </c>
      <c r="L308" s="198">
        <v>2300000</v>
      </c>
    </row>
    <row r="309" spans="1:12" ht="36" x14ac:dyDescent="0.2">
      <c r="A309" s="197">
        <f t="shared" si="4"/>
        <v>308</v>
      </c>
      <c r="B309" s="30" t="s">
        <v>517</v>
      </c>
      <c r="C309" s="62" t="s">
        <v>556</v>
      </c>
      <c r="D309" s="30" t="s">
        <v>557</v>
      </c>
      <c r="E309" s="30" t="s">
        <v>558</v>
      </c>
      <c r="F309" s="30" t="s">
        <v>559</v>
      </c>
      <c r="G309" s="30" t="s">
        <v>559</v>
      </c>
      <c r="H309" s="30" t="s">
        <v>560</v>
      </c>
      <c r="I309" s="30" t="s">
        <v>561</v>
      </c>
      <c r="J309" s="52" t="s">
        <v>562</v>
      </c>
      <c r="K309" s="30" t="s">
        <v>564</v>
      </c>
      <c r="L309" s="198">
        <v>2300000</v>
      </c>
    </row>
    <row r="310" spans="1:12" ht="36" x14ac:dyDescent="0.2">
      <c r="A310" s="197">
        <f t="shared" si="4"/>
        <v>309</v>
      </c>
      <c r="B310" s="30" t="s">
        <v>517</v>
      </c>
      <c r="C310" s="62" t="s">
        <v>556</v>
      </c>
      <c r="D310" s="30" t="s">
        <v>557</v>
      </c>
      <c r="E310" s="30" t="s">
        <v>558</v>
      </c>
      <c r="F310" s="30" t="s">
        <v>559</v>
      </c>
      <c r="G310" s="30" t="s">
        <v>559</v>
      </c>
      <c r="H310" s="30" t="s">
        <v>560</v>
      </c>
      <c r="I310" s="30" t="s">
        <v>561</v>
      </c>
      <c r="J310" s="52" t="s">
        <v>562</v>
      </c>
      <c r="K310" s="30" t="s">
        <v>571</v>
      </c>
      <c r="L310" s="198">
        <v>8500000</v>
      </c>
    </row>
    <row r="311" spans="1:12" ht="36" x14ac:dyDescent="0.2">
      <c r="A311" s="197">
        <f t="shared" si="4"/>
        <v>310</v>
      </c>
      <c r="B311" s="30" t="s">
        <v>517</v>
      </c>
      <c r="C311" s="62" t="s">
        <v>556</v>
      </c>
      <c r="D311" s="30" t="s">
        <v>557</v>
      </c>
      <c r="E311" s="30" t="s">
        <v>558</v>
      </c>
      <c r="F311" s="30" t="s">
        <v>559</v>
      </c>
      <c r="G311" s="30" t="s">
        <v>559</v>
      </c>
      <c r="H311" s="30" t="s">
        <v>560</v>
      </c>
      <c r="I311" s="30" t="s">
        <v>561</v>
      </c>
      <c r="J311" s="52" t="s">
        <v>562</v>
      </c>
      <c r="K311" s="30" t="s">
        <v>564</v>
      </c>
      <c r="L311" s="198">
        <v>5800000</v>
      </c>
    </row>
    <row r="312" spans="1:12" ht="36" x14ac:dyDescent="0.2">
      <c r="A312" s="197">
        <f t="shared" si="4"/>
        <v>311</v>
      </c>
      <c r="B312" s="30" t="s">
        <v>517</v>
      </c>
      <c r="C312" s="62" t="s">
        <v>556</v>
      </c>
      <c r="D312" s="30" t="s">
        <v>557</v>
      </c>
      <c r="E312" s="30" t="s">
        <v>558</v>
      </c>
      <c r="F312" s="30" t="s">
        <v>559</v>
      </c>
      <c r="G312" s="30" t="s">
        <v>559</v>
      </c>
      <c r="H312" s="30" t="s">
        <v>560</v>
      </c>
      <c r="I312" s="30" t="s">
        <v>561</v>
      </c>
      <c r="J312" s="52" t="s">
        <v>562</v>
      </c>
      <c r="K312" s="30" t="s">
        <v>572</v>
      </c>
      <c r="L312" s="198">
        <v>1400000</v>
      </c>
    </row>
    <row r="313" spans="1:12" ht="36" x14ac:dyDescent="0.2">
      <c r="A313" s="197">
        <f t="shared" si="4"/>
        <v>312</v>
      </c>
      <c r="B313" s="30" t="s">
        <v>517</v>
      </c>
      <c r="C313" s="62" t="s">
        <v>556</v>
      </c>
      <c r="D313" s="30" t="s">
        <v>557</v>
      </c>
      <c r="E313" s="30" t="s">
        <v>558</v>
      </c>
      <c r="F313" s="30" t="s">
        <v>559</v>
      </c>
      <c r="G313" s="30" t="s">
        <v>559</v>
      </c>
      <c r="H313" s="30" t="s">
        <v>560</v>
      </c>
      <c r="I313" s="30" t="s">
        <v>561</v>
      </c>
      <c r="J313" s="52" t="s">
        <v>562</v>
      </c>
      <c r="K313" s="30" t="s">
        <v>573</v>
      </c>
      <c r="L313" s="198">
        <v>6000000</v>
      </c>
    </row>
    <row r="314" spans="1:12" ht="36" x14ac:dyDescent="0.2">
      <c r="A314" s="197">
        <f t="shared" si="4"/>
        <v>313</v>
      </c>
      <c r="B314" s="30" t="s">
        <v>517</v>
      </c>
      <c r="C314" s="62" t="s">
        <v>556</v>
      </c>
      <c r="D314" s="30" t="s">
        <v>557</v>
      </c>
      <c r="E314" s="30" t="s">
        <v>558</v>
      </c>
      <c r="F314" s="30" t="s">
        <v>559</v>
      </c>
      <c r="G314" s="30" t="s">
        <v>559</v>
      </c>
      <c r="H314" s="30" t="s">
        <v>560</v>
      </c>
      <c r="I314" s="30" t="s">
        <v>561</v>
      </c>
      <c r="J314" s="52" t="s">
        <v>562</v>
      </c>
      <c r="K314" s="30" t="s">
        <v>564</v>
      </c>
      <c r="L314" s="198">
        <v>500000</v>
      </c>
    </row>
    <row r="315" spans="1:12" ht="36" x14ac:dyDescent="0.2">
      <c r="A315" s="197">
        <f t="shared" si="4"/>
        <v>314</v>
      </c>
      <c r="B315" s="30" t="s">
        <v>517</v>
      </c>
      <c r="C315" s="62" t="s">
        <v>556</v>
      </c>
      <c r="D315" s="30" t="s">
        <v>557</v>
      </c>
      <c r="E315" s="30" t="s">
        <v>558</v>
      </c>
      <c r="F315" s="30" t="s">
        <v>559</v>
      </c>
      <c r="G315" s="30" t="s">
        <v>559</v>
      </c>
      <c r="H315" s="30" t="s">
        <v>560</v>
      </c>
      <c r="I315" s="30" t="s">
        <v>561</v>
      </c>
      <c r="J315" s="52" t="s">
        <v>562</v>
      </c>
      <c r="K315" s="30" t="s">
        <v>574</v>
      </c>
      <c r="L315" s="198">
        <v>2100000</v>
      </c>
    </row>
    <row r="316" spans="1:12" ht="36" x14ac:dyDescent="0.2">
      <c r="A316" s="197">
        <f t="shared" si="4"/>
        <v>315</v>
      </c>
      <c r="B316" s="30" t="s">
        <v>517</v>
      </c>
      <c r="C316" s="62" t="s">
        <v>556</v>
      </c>
      <c r="D316" s="30" t="s">
        <v>557</v>
      </c>
      <c r="E316" s="30" t="s">
        <v>558</v>
      </c>
      <c r="F316" s="30" t="s">
        <v>559</v>
      </c>
      <c r="G316" s="30" t="s">
        <v>559</v>
      </c>
      <c r="H316" s="30" t="s">
        <v>560</v>
      </c>
      <c r="I316" s="30" t="s">
        <v>561</v>
      </c>
      <c r="J316" s="52" t="s">
        <v>562</v>
      </c>
      <c r="K316" s="30" t="s">
        <v>564</v>
      </c>
      <c r="L316" s="198">
        <v>700000</v>
      </c>
    </row>
    <row r="317" spans="1:12" ht="36" x14ac:dyDescent="0.2">
      <c r="A317" s="197">
        <f t="shared" si="4"/>
        <v>316</v>
      </c>
      <c r="B317" s="30" t="s">
        <v>517</v>
      </c>
      <c r="C317" s="62" t="s">
        <v>556</v>
      </c>
      <c r="D317" s="30" t="s">
        <v>557</v>
      </c>
      <c r="E317" s="30" t="s">
        <v>558</v>
      </c>
      <c r="F317" s="30" t="s">
        <v>559</v>
      </c>
      <c r="G317" s="30" t="s">
        <v>559</v>
      </c>
      <c r="H317" s="30" t="s">
        <v>560</v>
      </c>
      <c r="I317" s="30" t="s">
        <v>561</v>
      </c>
      <c r="J317" s="52" t="s">
        <v>562</v>
      </c>
      <c r="K317" s="30" t="s">
        <v>575</v>
      </c>
      <c r="L317" s="198">
        <v>2000000</v>
      </c>
    </row>
    <row r="318" spans="1:12" ht="24" x14ac:dyDescent="0.2">
      <c r="A318" s="197">
        <f t="shared" si="4"/>
        <v>317</v>
      </c>
      <c r="B318" s="30" t="s">
        <v>517</v>
      </c>
      <c r="C318" s="62" t="s">
        <v>576</v>
      </c>
      <c r="D318" s="30" t="s">
        <v>577</v>
      </c>
      <c r="E318" s="30" t="s">
        <v>578</v>
      </c>
      <c r="F318" s="30" t="s">
        <v>579</v>
      </c>
      <c r="G318" s="30" t="s">
        <v>579</v>
      </c>
      <c r="H318" s="30" t="s">
        <v>580</v>
      </c>
      <c r="I318" s="30" t="s">
        <v>581</v>
      </c>
      <c r="J318" s="52" t="s">
        <v>582</v>
      </c>
      <c r="K318" s="30" t="s">
        <v>583</v>
      </c>
      <c r="L318" s="198">
        <v>36750000</v>
      </c>
    </row>
    <row r="319" spans="1:12" ht="24" x14ac:dyDescent="0.2">
      <c r="A319" s="197">
        <f t="shared" si="4"/>
        <v>318</v>
      </c>
      <c r="B319" s="30" t="s">
        <v>517</v>
      </c>
      <c r="C319" s="62" t="s">
        <v>584</v>
      </c>
      <c r="D319" s="30" t="s">
        <v>577</v>
      </c>
      <c r="E319" s="30" t="s">
        <v>585</v>
      </c>
      <c r="F319" s="30" t="s">
        <v>586</v>
      </c>
      <c r="G319" s="30" t="s">
        <v>586</v>
      </c>
      <c r="H319" s="30" t="s">
        <v>587</v>
      </c>
      <c r="I319" s="30" t="s">
        <v>588</v>
      </c>
      <c r="J319" s="52" t="s">
        <v>589</v>
      </c>
      <c r="K319" s="30" t="s">
        <v>590</v>
      </c>
      <c r="L319" s="198">
        <v>32000000</v>
      </c>
    </row>
    <row r="320" spans="1:12" ht="24" x14ac:dyDescent="0.2">
      <c r="A320" s="197">
        <f t="shared" si="4"/>
        <v>319</v>
      </c>
      <c r="B320" s="30" t="s">
        <v>517</v>
      </c>
      <c r="C320" s="62" t="s">
        <v>584</v>
      </c>
      <c r="D320" s="30" t="s">
        <v>577</v>
      </c>
      <c r="E320" s="30" t="s">
        <v>585</v>
      </c>
      <c r="F320" s="30" t="s">
        <v>586</v>
      </c>
      <c r="G320" s="30" t="s">
        <v>586</v>
      </c>
      <c r="H320" s="30" t="s">
        <v>587</v>
      </c>
      <c r="I320" s="30" t="s">
        <v>588</v>
      </c>
      <c r="J320" s="52" t="s">
        <v>589</v>
      </c>
      <c r="K320" s="30" t="s">
        <v>591</v>
      </c>
      <c r="L320" s="198">
        <v>18000000</v>
      </c>
    </row>
    <row r="321" spans="1:12" ht="24" x14ac:dyDescent="0.2">
      <c r="A321" s="197">
        <f t="shared" si="4"/>
        <v>320</v>
      </c>
      <c r="B321" s="30" t="s">
        <v>517</v>
      </c>
      <c r="C321" s="62" t="s">
        <v>584</v>
      </c>
      <c r="D321" s="30" t="s">
        <v>577</v>
      </c>
      <c r="E321" s="30" t="s">
        <v>585</v>
      </c>
      <c r="F321" s="30" t="s">
        <v>586</v>
      </c>
      <c r="G321" s="30" t="s">
        <v>586</v>
      </c>
      <c r="H321" s="30" t="s">
        <v>587</v>
      </c>
      <c r="I321" s="30" t="s">
        <v>588</v>
      </c>
      <c r="J321" s="52" t="s">
        <v>589</v>
      </c>
      <c r="K321" s="30" t="s">
        <v>592</v>
      </c>
      <c r="L321" s="198">
        <v>7700000</v>
      </c>
    </row>
    <row r="322" spans="1:12" ht="24" x14ac:dyDescent="0.2">
      <c r="A322" s="197">
        <f t="shared" si="4"/>
        <v>321</v>
      </c>
      <c r="B322" s="30" t="s">
        <v>517</v>
      </c>
      <c r="C322" s="62" t="s">
        <v>584</v>
      </c>
      <c r="D322" s="30" t="s">
        <v>577</v>
      </c>
      <c r="E322" s="30" t="s">
        <v>585</v>
      </c>
      <c r="F322" s="30" t="s">
        <v>586</v>
      </c>
      <c r="G322" s="30" t="s">
        <v>586</v>
      </c>
      <c r="H322" s="30" t="s">
        <v>587</v>
      </c>
      <c r="I322" s="30" t="s">
        <v>588</v>
      </c>
      <c r="J322" s="52" t="s">
        <v>589</v>
      </c>
      <c r="K322" s="30" t="s">
        <v>593</v>
      </c>
      <c r="L322" s="198">
        <v>5400000</v>
      </c>
    </row>
    <row r="323" spans="1:12" ht="24" x14ac:dyDescent="0.2">
      <c r="A323" s="197">
        <f t="shared" si="4"/>
        <v>322</v>
      </c>
      <c r="B323" s="30" t="s">
        <v>517</v>
      </c>
      <c r="C323" s="62" t="s">
        <v>584</v>
      </c>
      <c r="D323" s="30" t="s">
        <v>577</v>
      </c>
      <c r="E323" s="30" t="s">
        <v>585</v>
      </c>
      <c r="F323" s="30" t="s">
        <v>586</v>
      </c>
      <c r="G323" s="30" t="s">
        <v>586</v>
      </c>
      <c r="H323" s="30" t="s">
        <v>587</v>
      </c>
      <c r="I323" s="30" t="s">
        <v>588</v>
      </c>
      <c r="J323" s="52" t="s">
        <v>589</v>
      </c>
      <c r="K323" s="30" t="s">
        <v>594</v>
      </c>
      <c r="L323" s="198">
        <v>2600000</v>
      </c>
    </row>
    <row r="324" spans="1:12" ht="24" x14ac:dyDescent="0.2">
      <c r="A324" s="197">
        <f t="shared" ref="A324:A388" si="5">A323+1</f>
        <v>323</v>
      </c>
      <c r="B324" s="30" t="s">
        <v>517</v>
      </c>
      <c r="C324" s="62" t="s">
        <v>584</v>
      </c>
      <c r="D324" s="30" t="s">
        <v>577</v>
      </c>
      <c r="E324" s="30" t="s">
        <v>585</v>
      </c>
      <c r="F324" s="30" t="s">
        <v>586</v>
      </c>
      <c r="G324" s="30" t="s">
        <v>586</v>
      </c>
      <c r="H324" s="30" t="s">
        <v>587</v>
      </c>
      <c r="I324" s="30" t="s">
        <v>588</v>
      </c>
      <c r="J324" s="52" t="s">
        <v>589</v>
      </c>
      <c r="K324" s="30" t="s">
        <v>595</v>
      </c>
      <c r="L324" s="198">
        <v>800000</v>
      </c>
    </row>
    <row r="325" spans="1:12" ht="24" x14ac:dyDescent="0.2">
      <c r="A325" s="197">
        <f t="shared" si="5"/>
        <v>324</v>
      </c>
      <c r="B325" s="30" t="s">
        <v>517</v>
      </c>
      <c r="C325" s="54" t="s">
        <v>596</v>
      </c>
      <c r="D325" s="30" t="s">
        <v>577</v>
      </c>
      <c r="E325" s="54" t="s">
        <v>597</v>
      </c>
      <c r="F325" s="30" t="s">
        <v>598</v>
      </c>
      <c r="G325" s="30" t="s">
        <v>598</v>
      </c>
      <c r="H325" s="30" t="s">
        <v>599</v>
      </c>
      <c r="I325" s="167" t="s">
        <v>600</v>
      </c>
      <c r="J325" s="55" t="s">
        <v>601</v>
      </c>
      <c r="K325" s="30" t="s">
        <v>602</v>
      </c>
      <c r="L325" s="198">
        <v>9149154.5</v>
      </c>
    </row>
    <row r="326" spans="1:12" ht="24" x14ac:dyDescent="0.2">
      <c r="A326" s="197">
        <f t="shared" si="5"/>
        <v>325</v>
      </c>
      <c r="B326" s="30" t="s">
        <v>517</v>
      </c>
      <c r="C326" s="54" t="s">
        <v>596</v>
      </c>
      <c r="D326" s="30" t="s">
        <v>577</v>
      </c>
      <c r="E326" s="54" t="s">
        <v>597</v>
      </c>
      <c r="F326" s="30" t="s">
        <v>598</v>
      </c>
      <c r="G326" s="30" t="s">
        <v>598</v>
      </c>
      <c r="H326" s="30" t="s">
        <v>599</v>
      </c>
      <c r="I326" s="167" t="s">
        <v>600</v>
      </c>
      <c r="J326" s="55" t="s">
        <v>601</v>
      </c>
      <c r="K326" s="30" t="s">
        <v>603</v>
      </c>
      <c r="L326" s="198">
        <v>5777390.46</v>
      </c>
    </row>
    <row r="327" spans="1:12" ht="24" x14ac:dyDescent="0.2">
      <c r="A327" s="197">
        <f t="shared" si="5"/>
        <v>326</v>
      </c>
      <c r="B327" s="30" t="s">
        <v>517</v>
      </c>
      <c r="C327" s="54" t="s">
        <v>596</v>
      </c>
      <c r="D327" s="30" t="s">
        <v>577</v>
      </c>
      <c r="E327" s="54" t="s">
        <v>597</v>
      </c>
      <c r="F327" s="30" t="s">
        <v>598</v>
      </c>
      <c r="G327" s="30" t="s">
        <v>598</v>
      </c>
      <c r="H327" s="30" t="s">
        <v>599</v>
      </c>
      <c r="I327" s="167" t="s">
        <v>600</v>
      </c>
      <c r="J327" s="55" t="s">
        <v>601</v>
      </c>
      <c r="K327" s="30" t="s">
        <v>604</v>
      </c>
      <c r="L327" s="198">
        <v>2279588.59</v>
      </c>
    </row>
    <row r="328" spans="1:12" ht="24" x14ac:dyDescent="0.2">
      <c r="A328" s="197">
        <f t="shared" si="5"/>
        <v>327</v>
      </c>
      <c r="B328" s="30" t="s">
        <v>517</v>
      </c>
      <c r="C328" s="54" t="s">
        <v>596</v>
      </c>
      <c r="D328" s="30" t="s">
        <v>577</v>
      </c>
      <c r="E328" s="54" t="s">
        <v>597</v>
      </c>
      <c r="F328" s="30" t="s">
        <v>598</v>
      </c>
      <c r="G328" s="30" t="s">
        <v>598</v>
      </c>
      <c r="H328" s="30" t="s">
        <v>599</v>
      </c>
      <c r="I328" s="167" t="s">
        <v>600</v>
      </c>
      <c r="J328" s="55" t="s">
        <v>601</v>
      </c>
      <c r="K328" s="30" t="s">
        <v>605</v>
      </c>
      <c r="L328" s="198">
        <v>2227880.4</v>
      </c>
    </row>
    <row r="329" spans="1:12" ht="24" x14ac:dyDescent="0.2">
      <c r="A329" s="197">
        <f t="shared" si="5"/>
        <v>328</v>
      </c>
      <c r="B329" s="30" t="s">
        <v>517</v>
      </c>
      <c r="C329" s="54" t="s">
        <v>596</v>
      </c>
      <c r="D329" s="30" t="s">
        <v>577</v>
      </c>
      <c r="E329" s="54" t="s">
        <v>597</v>
      </c>
      <c r="F329" s="30" t="s">
        <v>598</v>
      </c>
      <c r="G329" s="30" t="s">
        <v>598</v>
      </c>
      <c r="H329" s="30" t="s">
        <v>599</v>
      </c>
      <c r="I329" s="167" t="s">
        <v>600</v>
      </c>
      <c r="J329" s="55" t="s">
        <v>601</v>
      </c>
      <c r="K329" s="30" t="s">
        <v>606</v>
      </c>
      <c r="L329" s="198">
        <v>1512939.28</v>
      </c>
    </row>
    <row r="330" spans="1:12" ht="36" x14ac:dyDescent="0.2">
      <c r="A330" s="197">
        <f t="shared" si="5"/>
        <v>329</v>
      </c>
      <c r="B330" s="30" t="s">
        <v>607</v>
      </c>
      <c r="C330" s="30" t="s">
        <v>608</v>
      </c>
      <c r="D330" s="30" t="s">
        <v>609</v>
      </c>
      <c r="E330" s="115" t="s">
        <v>610</v>
      </c>
      <c r="F330" s="30" t="s">
        <v>611</v>
      </c>
      <c r="G330" s="30" t="s">
        <v>611</v>
      </c>
      <c r="H330" s="167" t="s">
        <v>612</v>
      </c>
      <c r="I330" s="167" t="s">
        <v>613</v>
      </c>
      <c r="J330" s="167" t="s">
        <v>614</v>
      </c>
      <c r="K330" s="167" t="s">
        <v>615</v>
      </c>
      <c r="L330" s="198">
        <v>1760000</v>
      </c>
    </row>
    <row r="331" spans="1:12" ht="36" x14ac:dyDescent="0.2">
      <c r="A331" s="197">
        <f t="shared" si="5"/>
        <v>330</v>
      </c>
      <c r="B331" s="30" t="s">
        <v>607</v>
      </c>
      <c r="C331" s="30" t="s">
        <v>608</v>
      </c>
      <c r="D331" s="30" t="s">
        <v>609</v>
      </c>
      <c r="E331" s="115" t="s">
        <v>610</v>
      </c>
      <c r="F331" s="30" t="s">
        <v>611</v>
      </c>
      <c r="G331" s="30" t="s">
        <v>611</v>
      </c>
      <c r="H331" s="167" t="s">
        <v>612</v>
      </c>
      <c r="I331" s="167" t="s">
        <v>613</v>
      </c>
      <c r="J331" s="167" t="s">
        <v>614</v>
      </c>
      <c r="K331" s="167" t="s">
        <v>616</v>
      </c>
      <c r="L331" s="198">
        <v>1760000</v>
      </c>
    </row>
    <row r="332" spans="1:12" ht="36" x14ac:dyDescent="0.2">
      <c r="A332" s="197">
        <f t="shared" si="5"/>
        <v>331</v>
      </c>
      <c r="B332" s="30" t="s">
        <v>607</v>
      </c>
      <c r="C332" s="30" t="s">
        <v>608</v>
      </c>
      <c r="D332" s="30" t="s">
        <v>609</v>
      </c>
      <c r="E332" s="115" t="s">
        <v>610</v>
      </c>
      <c r="F332" s="30" t="s">
        <v>611</v>
      </c>
      <c r="G332" s="30" t="s">
        <v>611</v>
      </c>
      <c r="H332" s="167" t="s">
        <v>612</v>
      </c>
      <c r="I332" s="167" t="s">
        <v>613</v>
      </c>
      <c r="J332" s="167" t="s">
        <v>614</v>
      </c>
      <c r="K332" s="167" t="s">
        <v>617</v>
      </c>
      <c r="L332" s="198">
        <v>13000000</v>
      </c>
    </row>
    <row r="333" spans="1:12" ht="36" x14ac:dyDescent="0.2">
      <c r="A333" s="197">
        <f t="shared" si="5"/>
        <v>332</v>
      </c>
      <c r="B333" s="30" t="s">
        <v>607</v>
      </c>
      <c r="C333" s="30" t="s">
        <v>608</v>
      </c>
      <c r="D333" s="30" t="s">
        <v>609</v>
      </c>
      <c r="E333" s="115" t="s">
        <v>610</v>
      </c>
      <c r="F333" s="30" t="s">
        <v>611</v>
      </c>
      <c r="G333" s="30" t="s">
        <v>611</v>
      </c>
      <c r="H333" s="167" t="s">
        <v>612</v>
      </c>
      <c r="I333" s="167" t="s">
        <v>613</v>
      </c>
      <c r="J333" s="167" t="s">
        <v>614</v>
      </c>
      <c r="K333" s="167" t="s">
        <v>618</v>
      </c>
      <c r="L333" s="198">
        <v>24000000</v>
      </c>
    </row>
    <row r="334" spans="1:12" ht="36" x14ac:dyDescent="0.2">
      <c r="A334" s="197">
        <f t="shared" si="5"/>
        <v>333</v>
      </c>
      <c r="B334" s="30" t="s">
        <v>607</v>
      </c>
      <c r="C334" s="30" t="s">
        <v>608</v>
      </c>
      <c r="D334" s="30" t="s">
        <v>609</v>
      </c>
      <c r="E334" s="115" t="s">
        <v>610</v>
      </c>
      <c r="F334" s="30" t="s">
        <v>611</v>
      </c>
      <c r="G334" s="30" t="s">
        <v>611</v>
      </c>
      <c r="H334" s="167" t="s">
        <v>612</v>
      </c>
      <c r="I334" s="167" t="s">
        <v>613</v>
      </c>
      <c r="J334" s="167" t="s">
        <v>614</v>
      </c>
      <c r="K334" s="167" t="s">
        <v>619</v>
      </c>
      <c r="L334" s="198">
        <v>12950000</v>
      </c>
    </row>
    <row r="335" spans="1:12" ht="36" x14ac:dyDescent="0.2">
      <c r="A335" s="197">
        <f t="shared" si="5"/>
        <v>334</v>
      </c>
      <c r="B335" s="30" t="s">
        <v>607</v>
      </c>
      <c r="C335" s="30" t="s">
        <v>608</v>
      </c>
      <c r="D335" s="30" t="s">
        <v>609</v>
      </c>
      <c r="E335" s="115" t="s">
        <v>610</v>
      </c>
      <c r="F335" s="30" t="s">
        <v>611</v>
      </c>
      <c r="G335" s="30" t="s">
        <v>611</v>
      </c>
      <c r="H335" s="167" t="s">
        <v>612</v>
      </c>
      <c r="I335" s="167" t="s">
        <v>613</v>
      </c>
      <c r="J335" s="167" t="s">
        <v>614</v>
      </c>
      <c r="K335" s="167" t="s">
        <v>620</v>
      </c>
      <c r="L335" s="198">
        <v>3200000</v>
      </c>
    </row>
    <row r="336" spans="1:12" ht="36" x14ac:dyDescent="0.2">
      <c r="A336" s="197">
        <f t="shared" si="5"/>
        <v>335</v>
      </c>
      <c r="B336" s="30" t="s">
        <v>607</v>
      </c>
      <c r="C336" s="30" t="s">
        <v>608</v>
      </c>
      <c r="D336" s="30" t="s">
        <v>609</v>
      </c>
      <c r="E336" s="115" t="s">
        <v>610</v>
      </c>
      <c r="F336" s="30" t="s">
        <v>611</v>
      </c>
      <c r="G336" s="30" t="s">
        <v>611</v>
      </c>
      <c r="H336" s="167" t="s">
        <v>612</v>
      </c>
      <c r="I336" s="167" t="s">
        <v>613</v>
      </c>
      <c r="J336" s="167" t="s">
        <v>614</v>
      </c>
      <c r="K336" s="167" t="s">
        <v>621</v>
      </c>
      <c r="L336" s="198">
        <v>1200000</v>
      </c>
    </row>
    <row r="337" spans="1:12" ht="36" x14ac:dyDescent="0.2">
      <c r="A337" s="197">
        <f t="shared" si="5"/>
        <v>336</v>
      </c>
      <c r="B337" s="30" t="s">
        <v>607</v>
      </c>
      <c r="C337" s="30" t="s">
        <v>608</v>
      </c>
      <c r="D337" s="30" t="s">
        <v>609</v>
      </c>
      <c r="E337" s="115" t="s">
        <v>610</v>
      </c>
      <c r="F337" s="30" t="s">
        <v>611</v>
      </c>
      <c r="G337" s="30" t="s">
        <v>611</v>
      </c>
      <c r="H337" s="167" t="s">
        <v>612</v>
      </c>
      <c r="I337" s="167" t="s">
        <v>613</v>
      </c>
      <c r="J337" s="167" t="s">
        <v>614</v>
      </c>
      <c r="K337" s="167" t="s">
        <v>622</v>
      </c>
      <c r="L337" s="198">
        <v>1600000</v>
      </c>
    </row>
    <row r="338" spans="1:12" ht="36" x14ac:dyDescent="0.2">
      <c r="A338" s="197">
        <f t="shared" si="5"/>
        <v>337</v>
      </c>
      <c r="B338" s="30" t="s">
        <v>607</v>
      </c>
      <c r="C338" s="30" t="s">
        <v>623</v>
      </c>
      <c r="D338" s="30" t="s">
        <v>624</v>
      </c>
      <c r="E338" s="115" t="s">
        <v>625</v>
      </c>
      <c r="F338" s="30" t="s">
        <v>626</v>
      </c>
      <c r="G338" s="30" t="s">
        <v>626</v>
      </c>
      <c r="H338" s="167" t="s">
        <v>627</v>
      </c>
      <c r="I338" s="167" t="s">
        <v>628</v>
      </c>
      <c r="J338" s="167" t="s">
        <v>629</v>
      </c>
      <c r="K338" s="167" t="s">
        <v>630</v>
      </c>
      <c r="L338" s="198">
        <v>32039996.960000001</v>
      </c>
    </row>
    <row r="339" spans="1:12" ht="36" x14ac:dyDescent="0.2">
      <c r="A339" s="197">
        <f t="shared" si="5"/>
        <v>338</v>
      </c>
      <c r="B339" s="30" t="s">
        <v>607</v>
      </c>
      <c r="C339" s="30" t="s">
        <v>623</v>
      </c>
      <c r="D339" s="30" t="s">
        <v>624</v>
      </c>
      <c r="E339" s="115" t="s">
        <v>625</v>
      </c>
      <c r="F339" s="30" t="s">
        <v>626</v>
      </c>
      <c r="G339" s="30" t="s">
        <v>626</v>
      </c>
      <c r="H339" s="167" t="s">
        <v>627</v>
      </c>
      <c r="I339" s="167" t="s">
        <v>628</v>
      </c>
      <c r="J339" s="167" t="s">
        <v>629</v>
      </c>
      <c r="K339" s="167" t="s">
        <v>631</v>
      </c>
      <c r="L339" s="198">
        <v>13589334.48</v>
      </c>
    </row>
    <row r="340" spans="1:12" ht="36" x14ac:dyDescent="0.2">
      <c r="A340" s="197">
        <f t="shared" si="5"/>
        <v>339</v>
      </c>
      <c r="B340" s="30" t="s">
        <v>607</v>
      </c>
      <c r="C340" s="30" t="s">
        <v>623</v>
      </c>
      <c r="D340" s="30" t="s">
        <v>624</v>
      </c>
      <c r="E340" s="115" t="s">
        <v>625</v>
      </c>
      <c r="F340" s="30" t="s">
        <v>626</v>
      </c>
      <c r="G340" s="30" t="s">
        <v>626</v>
      </c>
      <c r="H340" s="167" t="s">
        <v>627</v>
      </c>
      <c r="I340" s="167" t="s">
        <v>628</v>
      </c>
      <c r="J340" s="167" t="s">
        <v>629</v>
      </c>
      <c r="K340" s="167" t="s">
        <v>632</v>
      </c>
      <c r="L340" s="198">
        <v>684480.14</v>
      </c>
    </row>
    <row r="341" spans="1:12" ht="36" x14ac:dyDescent="0.2">
      <c r="A341" s="197">
        <f t="shared" si="5"/>
        <v>340</v>
      </c>
      <c r="B341" s="30" t="s">
        <v>607</v>
      </c>
      <c r="C341" s="30" t="s">
        <v>623</v>
      </c>
      <c r="D341" s="30" t="s">
        <v>624</v>
      </c>
      <c r="E341" s="115" t="s">
        <v>625</v>
      </c>
      <c r="F341" s="30" t="s">
        <v>626</v>
      </c>
      <c r="G341" s="30" t="s">
        <v>626</v>
      </c>
      <c r="H341" s="167" t="s">
        <v>627</v>
      </c>
      <c r="I341" s="167" t="s">
        <v>628</v>
      </c>
      <c r="J341" s="167" t="s">
        <v>629</v>
      </c>
      <c r="K341" s="167" t="s">
        <v>633</v>
      </c>
      <c r="L341" s="198">
        <v>1690978.89</v>
      </c>
    </row>
    <row r="342" spans="1:12" ht="36" x14ac:dyDescent="0.2">
      <c r="A342" s="197">
        <f t="shared" si="5"/>
        <v>341</v>
      </c>
      <c r="B342" s="30" t="s">
        <v>607</v>
      </c>
      <c r="C342" s="30" t="s">
        <v>623</v>
      </c>
      <c r="D342" s="30" t="s">
        <v>624</v>
      </c>
      <c r="E342" s="115" t="s">
        <v>625</v>
      </c>
      <c r="F342" s="30" t="s">
        <v>626</v>
      </c>
      <c r="G342" s="30" t="s">
        <v>626</v>
      </c>
      <c r="H342" s="167" t="s">
        <v>627</v>
      </c>
      <c r="I342" s="167" t="s">
        <v>628</v>
      </c>
      <c r="J342" s="167" t="s">
        <v>629</v>
      </c>
      <c r="K342" s="167" t="s">
        <v>634</v>
      </c>
      <c r="L342" s="198">
        <v>27532210.149999999</v>
      </c>
    </row>
    <row r="343" spans="1:12" ht="36" x14ac:dyDescent="0.2">
      <c r="A343" s="197">
        <f t="shared" si="5"/>
        <v>342</v>
      </c>
      <c r="B343" s="30" t="s">
        <v>607</v>
      </c>
      <c r="C343" s="30" t="s">
        <v>623</v>
      </c>
      <c r="D343" s="30" t="s">
        <v>624</v>
      </c>
      <c r="E343" s="115" t="s">
        <v>625</v>
      </c>
      <c r="F343" s="30" t="s">
        <v>626</v>
      </c>
      <c r="G343" s="30" t="s">
        <v>626</v>
      </c>
      <c r="H343" s="167" t="s">
        <v>627</v>
      </c>
      <c r="I343" s="167" t="s">
        <v>628</v>
      </c>
      <c r="J343" s="167" t="s">
        <v>629</v>
      </c>
      <c r="K343" s="167" t="s">
        <v>635</v>
      </c>
      <c r="L343" s="198">
        <v>2740366</v>
      </c>
    </row>
    <row r="344" spans="1:12" ht="36" x14ac:dyDescent="0.2">
      <c r="A344" s="197">
        <f t="shared" si="5"/>
        <v>343</v>
      </c>
      <c r="B344" s="30" t="s">
        <v>607</v>
      </c>
      <c r="C344" s="30" t="s">
        <v>623</v>
      </c>
      <c r="D344" s="30" t="s">
        <v>624</v>
      </c>
      <c r="E344" s="115" t="s">
        <v>625</v>
      </c>
      <c r="F344" s="30" t="s">
        <v>626</v>
      </c>
      <c r="G344" s="30" t="s">
        <v>626</v>
      </c>
      <c r="H344" s="167" t="s">
        <v>627</v>
      </c>
      <c r="I344" s="167" t="s">
        <v>628</v>
      </c>
      <c r="J344" s="167" t="s">
        <v>629</v>
      </c>
      <c r="K344" s="167" t="s">
        <v>636</v>
      </c>
      <c r="L344" s="198">
        <v>4072981.28</v>
      </c>
    </row>
    <row r="345" spans="1:12" ht="36" x14ac:dyDescent="0.2">
      <c r="A345" s="197">
        <f t="shared" si="5"/>
        <v>344</v>
      </c>
      <c r="B345" s="30" t="s">
        <v>607</v>
      </c>
      <c r="C345" s="30" t="s">
        <v>623</v>
      </c>
      <c r="D345" s="30" t="s">
        <v>624</v>
      </c>
      <c r="E345" s="115" t="s">
        <v>625</v>
      </c>
      <c r="F345" s="30" t="s">
        <v>626</v>
      </c>
      <c r="G345" s="30" t="s">
        <v>626</v>
      </c>
      <c r="H345" s="167" t="s">
        <v>627</v>
      </c>
      <c r="I345" s="167" t="s">
        <v>628</v>
      </c>
      <c r="J345" s="167" t="s">
        <v>629</v>
      </c>
      <c r="K345" s="167" t="s">
        <v>637</v>
      </c>
      <c r="L345" s="198">
        <v>1501929.6</v>
      </c>
    </row>
    <row r="346" spans="1:12" ht="36" x14ac:dyDescent="0.2">
      <c r="A346" s="197">
        <f t="shared" si="5"/>
        <v>345</v>
      </c>
      <c r="B346" s="30" t="s">
        <v>607</v>
      </c>
      <c r="C346" s="30" t="s">
        <v>623</v>
      </c>
      <c r="D346" s="30" t="s">
        <v>624</v>
      </c>
      <c r="E346" s="115" t="s">
        <v>625</v>
      </c>
      <c r="F346" s="30" t="s">
        <v>626</v>
      </c>
      <c r="G346" s="30" t="s">
        <v>626</v>
      </c>
      <c r="H346" s="167" t="s">
        <v>627</v>
      </c>
      <c r="I346" s="167" t="s">
        <v>628</v>
      </c>
      <c r="J346" s="167" t="s">
        <v>629</v>
      </c>
      <c r="K346" s="167" t="s">
        <v>638</v>
      </c>
      <c r="L346" s="198">
        <v>3173600</v>
      </c>
    </row>
    <row r="347" spans="1:12" ht="36" x14ac:dyDescent="0.2">
      <c r="A347" s="197">
        <f t="shared" si="5"/>
        <v>346</v>
      </c>
      <c r="B347" s="30" t="s">
        <v>607</v>
      </c>
      <c r="C347" s="30" t="s">
        <v>623</v>
      </c>
      <c r="D347" s="30" t="s">
        <v>624</v>
      </c>
      <c r="E347" s="115" t="s">
        <v>625</v>
      </c>
      <c r="F347" s="30" t="s">
        <v>626</v>
      </c>
      <c r="G347" s="30" t="s">
        <v>626</v>
      </c>
      <c r="H347" s="167" t="s">
        <v>627</v>
      </c>
      <c r="I347" s="167" t="s">
        <v>628</v>
      </c>
      <c r="J347" s="167" t="s">
        <v>629</v>
      </c>
      <c r="K347" s="167" t="s">
        <v>639</v>
      </c>
      <c r="L347" s="198">
        <v>8922719.3200000003</v>
      </c>
    </row>
    <row r="348" spans="1:12" ht="36" x14ac:dyDescent="0.2">
      <c r="A348" s="197">
        <f t="shared" si="5"/>
        <v>347</v>
      </c>
      <c r="B348" s="30" t="s">
        <v>607</v>
      </c>
      <c r="C348" s="30" t="s">
        <v>640</v>
      </c>
      <c r="D348" s="30" t="s">
        <v>347</v>
      </c>
      <c r="E348" s="115" t="s">
        <v>641</v>
      </c>
      <c r="F348" s="30" t="s">
        <v>626</v>
      </c>
      <c r="G348" s="30" t="s">
        <v>626</v>
      </c>
      <c r="H348" s="167" t="s">
        <v>642</v>
      </c>
      <c r="I348" s="167" t="s">
        <v>643</v>
      </c>
      <c r="J348" s="167" t="s">
        <v>644</v>
      </c>
      <c r="K348" s="167" t="s">
        <v>645</v>
      </c>
      <c r="L348" s="198">
        <v>6696919</v>
      </c>
    </row>
    <row r="349" spans="1:12" ht="36" x14ac:dyDescent="0.2">
      <c r="A349" s="197">
        <f t="shared" si="5"/>
        <v>348</v>
      </c>
      <c r="B349" s="30" t="s">
        <v>607</v>
      </c>
      <c r="C349" s="30" t="s">
        <v>640</v>
      </c>
      <c r="D349" s="30" t="s">
        <v>347</v>
      </c>
      <c r="E349" s="115" t="s">
        <v>641</v>
      </c>
      <c r="F349" s="30" t="s">
        <v>626</v>
      </c>
      <c r="G349" s="30" t="s">
        <v>626</v>
      </c>
      <c r="H349" s="167" t="s">
        <v>642</v>
      </c>
      <c r="I349" s="167" t="s">
        <v>643</v>
      </c>
      <c r="J349" s="167" t="s">
        <v>644</v>
      </c>
      <c r="K349" s="167" t="s">
        <v>646</v>
      </c>
      <c r="L349" s="198">
        <v>837213</v>
      </c>
    </row>
    <row r="350" spans="1:12" ht="36" x14ac:dyDescent="0.2">
      <c r="A350" s="197">
        <f t="shared" si="5"/>
        <v>349</v>
      </c>
      <c r="B350" s="30" t="s">
        <v>607</v>
      </c>
      <c r="C350" s="30" t="s">
        <v>640</v>
      </c>
      <c r="D350" s="30" t="s">
        <v>347</v>
      </c>
      <c r="E350" s="115" t="s">
        <v>641</v>
      </c>
      <c r="F350" s="30" t="s">
        <v>626</v>
      </c>
      <c r="G350" s="30" t="s">
        <v>626</v>
      </c>
      <c r="H350" s="167" t="s">
        <v>642</v>
      </c>
      <c r="I350" s="167" t="s">
        <v>643</v>
      </c>
      <c r="J350" s="167" t="s">
        <v>644</v>
      </c>
      <c r="K350" s="167" t="s">
        <v>647</v>
      </c>
      <c r="L350" s="198">
        <v>570738</v>
      </c>
    </row>
    <row r="351" spans="1:12" ht="36" x14ac:dyDescent="0.2">
      <c r="A351" s="197">
        <f t="shared" si="5"/>
        <v>350</v>
      </c>
      <c r="B351" s="30" t="s">
        <v>607</v>
      </c>
      <c r="C351" s="30" t="s">
        <v>640</v>
      </c>
      <c r="D351" s="30" t="s">
        <v>347</v>
      </c>
      <c r="E351" s="115" t="s">
        <v>641</v>
      </c>
      <c r="F351" s="30" t="s">
        <v>626</v>
      </c>
      <c r="G351" s="30" t="s">
        <v>626</v>
      </c>
      <c r="H351" s="167" t="s">
        <v>642</v>
      </c>
      <c r="I351" s="167" t="s">
        <v>643</v>
      </c>
      <c r="J351" s="167" t="s">
        <v>644</v>
      </c>
      <c r="K351" s="167" t="s">
        <v>648</v>
      </c>
      <c r="L351" s="198">
        <v>704648</v>
      </c>
    </row>
    <row r="352" spans="1:12" ht="36" x14ac:dyDescent="0.2">
      <c r="A352" s="197">
        <f t="shared" si="5"/>
        <v>351</v>
      </c>
      <c r="B352" s="30" t="s">
        <v>607</v>
      </c>
      <c r="C352" s="30" t="s">
        <v>640</v>
      </c>
      <c r="D352" s="30" t="s">
        <v>347</v>
      </c>
      <c r="E352" s="115" t="s">
        <v>641</v>
      </c>
      <c r="F352" s="30" t="s">
        <v>626</v>
      </c>
      <c r="G352" s="30" t="s">
        <v>626</v>
      </c>
      <c r="H352" s="167" t="s">
        <v>642</v>
      </c>
      <c r="I352" s="167" t="s">
        <v>643</v>
      </c>
      <c r="J352" s="167" t="s">
        <v>644</v>
      </c>
      <c r="K352" s="167" t="s">
        <v>649</v>
      </c>
      <c r="L352" s="198">
        <v>884710</v>
      </c>
    </row>
    <row r="353" spans="1:12" ht="36" x14ac:dyDescent="0.2">
      <c r="A353" s="197">
        <f t="shared" si="5"/>
        <v>352</v>
      </c>
      <c r="B353" s="30" t="s">
        <v>607</v>
      </c>
      <c r="C353" s="30" t="s">
        <v>640</v>
      </c>
      <c r="D353" s="30" t="s">
        <v>347</v>
      </c>
      <c r="E353" s="115" t="s">
        <v>641</v>
      </c>
      <c r="F353" s="30" t="s">
        <v>626</v>
      </c>
      <c r="G353" s="30" t="s">
        <v>626</v>
      </c>
      <c r="H353" s="167" t="s">
        <v>642</v>
      </c>
      <c r="I353" s="167" t="s">
        <v>643</v>
      </c>
      <c r="J353" s="167" t="s">
        <v>644</v>
      </c>
      <c r="K353" s="167" t="s">
        <v>650</v>
      </c>
      <c r="L353" s="198">
        <v>648676</v>
      </c>
    </row>
    <row r="354" spans="1:12" ht="36" x14ac:dyDescent="0.2">
      <c r="A354" s="197">
        <f t="shared" si="5"/>
        <v>353</v>
      </c>
      <c r="B354" s="30" t="s">
        <v>607</v>
      </c>
      <c r="C354" s="30" t="s">
        <v>640</v>
      </c>
      <c r="D354" s="30" t="s">
        <v>347</v>
      </c>
      <c r="E354" s="115" t="s">
        <v>641</v>
      </c>
      <c r="F354" s="30" t="s">
        <v>626</v>
      </c>
      <c r="G354" s="30" t="s">
        <v>626</v>
      </c>
      <c r="H354" s="167" t="s">
        <v>642</v>
      </c>
      <c r="I354" s="167" t="s">
        <v>643</v>
      </c>
      <c r="J354" s="167" t="s">
        <v>644</v>
      </c>
      <c r="K354" s="167" t="s">
        <v>651</v>
      </c>
      <c r="L354" s="198">
        <v>1132963</v>
      </c>
    </row>
    <row r="355" spans="1:12" ht="36" x14ac:dyDescent="0.2">
      <c r="A355" s="197">
        <f t="shared" si="5"/>
        <v>354</v>
      </c>
      <c r="B355" s="30" t="s">
        <v>607</v>
      </c>
      <c r="C355" s="30" t="s">
        <v>640</v>
      </c>
      <c r="D355" s="30" t="s">
        <v>347</v>
      </c>
      <c r="E355" s="115" t="s">
        <v>641</v>
      </c>
      <c r="F355" s="30" t="s">
        <v>626</v>
      </c>
      <c r="G355" s="30" t="s">
        <v>626</v>
      </c>
      <c r="H355" s="167" t="s">
        <v>642</v>
      </c>
      <c r="I355" s="167" t="s">
        <v>643</v>
      </c>
      <c r="J355" s="167" t="s">
        <v>644</v>
      </c>
      <c r="K355" s="167" t="s">
        <v>652</v>
      </c>
      <c r="L355" s="198">
        <v>2130331</v>
      </c>
    </row>
    <row r="356" spans="1:12" ht="36" x14ac:dyDescent="0.2">
      <c r="A356" s="197">
        <f t="shared" si="5"/>
        <v>355</v>
      </c>
      <c r="B356" s="30" t="s">
        <v>607</v>
      </c>
      <c r="C356" s="30" t="s">
        <v>640</v>
      </c>
      <c r="D356" s="30" t="s">
        <v>347</v>
      </c>
      <c r="E356" s="115" t="s">
        <v>641</v>
      </c>
      <c r="F356" s="30" t="s">
        <v>626</v>
      </c>
      <c r="G356" s="30" t="s">
        <v>626</v>
      </c>
      <c r="H356" s="167" t="s">
        <v>642</v>
      </c>
      <c r="I356" s="167" t="s">
        <v>643</v>
      </c>
      <c r="J356" s="167" t="s">
        <v>644</v>
      </c>
      <c r="K356" s="167" t="s">
        <v>653</v>
      </c>
      <c r="L356" s="198">
        <v>1111550</v>
      </c>
    </row>
    <row r="357" spans="1:12" ht="48" x14ac:dyDescent="0.2">
      <c r="A357" s="197">
        <f t="shared" si="5"/>
        <v>356</v>
      </c>
      <c r="B357" s="30" t="s">
        <v>607</v>
      </c>
      <c r="C357" s="30" t="s">
        <v>654</v>
      </c>
      <c r="D357" s="30" t="s">
        <v>655</v>
      </c>
      <c r="E357" s="115" t="s">
        <v>656</v>
      </c>
      <c r="F357" s="30" t="s">
        <v>657</v>
      </c>
      <c r="G357" s="30" t="s">
        <v>657</v>
      </c>
      <c r="H357" s="167" t="s">
        <v>658</v>
      </c>
      <c r="I357" s="167" t="s">
        <v>659</v>
      </c>
      <c r="J357" s="167" t="s">
        <v>660</v>
      </c>
      <c r="K357" s="167" t="s">
        <v>661</v>
      </c>
      <c r="L357" s="198">
        <v>2637000</v>
      </c>
    </row>
    <row r="358" spans="1:12" ht="48" x14ac:dyDescent="0.2">
      <c r="A358" s="197">
        <f t="shared" si="5"/>
        <v>357</v>
      </c>
      <c r="B358" s="30" t="s">
        <v>607</v>
      </c>
      <c r="C358" s="30" t="s">
        <v>654</v>
      </c>
      <c r="D358" s="30" t="s">
        <v>655</v>
      </c>
      <c r="E358" s="115" t="s">
        <v>656</v>
      </c>
      <c r="F358" s="30" t="s">
        <v>657</v>
      </c>
      <c r="G358" s="30" t="s">
        <v>657</v>
      </c>
      <c r="H358" s="167" t="s">
        <v>658</v>
      </c>
      <c r="I358" s="167" t="s">
        <v>659</v>
      </c>
      <c r="J358" s="167" t="s">
        <v>660</v>
      </c>
      <c r="K358" s="167" t="s">
        <v>662</v>
      </c>
      <c r="L358" s="198">
        <v>923000</v>
      </c>
    </row>
    <row r="359" spans="1:12" ht="48" x14ac:dyDescent="0.2">
      <c r="A359" s="197">
        <f t="shared" si="5"/>
        <v>358</v>
      </c>
      <c r="B359" s="30" t="s">
        <v>607</v>
      </c>
      <c r="C359" s="30" t="s">
        <v>654</v>
      </c>
      <c r="D359" s="30" t="s">
        <v>655</v>
      </c>
      <c r="E359" s="115" t="s">
        <v>656</v>
      </c>
      <c r="F359" s="30" t="s">
        <v>657</v>
      </c>
      <c r="G359" s="30" t="s">
        <v>657</v>
      </c>
      <c r="H359" s="167" t="s">
        <v>658</v>
      </c>
      <c r="I359" s="167" t="s">
        <v>659</v>
      </c>
      <c r="J359" s="167" t="s">
        <v>660</v>
      </c>
      <c r="K359" s="167" t="s">
        <v>663</v>
      </c>
      <c r="L359" s="198">
        <v>520000</v>
      </c>
    </row>
    <row r="360" spans="1:12" ht="48" x14ac:dyDescent="0.2">
      <c r="A360" s="197">
        <f t="shared" si="5"/>
        <v>359</v>
      </c>
      <c r="B360" s="30" t="s">
        <v>607</v>
      </c>
      <c r="C360" s="30" t="s">
        <v>654</v>
      </c>
      <c r="D360" s="30" t="s">
        <v>655</v>
      </c>
      <c r="E360" s="115" t="s">
        <v>656</v>
      </c>
      <c r="F360" s="30" t="s">
        <v>657</v>
      </c>
      <c r="G360" s="30" t="s">
        <v>657</v>
      </c>
      <c r="H360" s="167" t="s">
        <v>658</v>
      </c>
      <c r="I360" s="167" t="s">
        <v>659</v>
      </c>
      <c r="J360" s="167" t="s">
        <v>660</v>
      </c>
      <c r="K360" s="167" t="s">
        <v>664</v>
      </c>
      <c r="L360" s="198">
        <v>735000</v>
      </c>
    </row>
    <row r="361" spans="1:12" ht="48" x14ac:dyDescent="0.2">
      <c r="A361" s="197">
        <f t="shared" si="5"/>
        <v>360</v>
      </c>
      <c r="B361" s="30" t="s">
        <v>607</v>
      </c>
      <c r="C361" s="30" t="s">
        <v>654</v>
      </c>
      <c r="D361" s="30" t="s">
        <v>655</v>
      </c>
      <c r="E361" s="115" t="s">
        <v>656</v>
      </c>
      <c r="F361" s="30" t="s">
        <v>657</v>
      </c>
      <c r="G361" s="30" t="s">
        <v>657</v>
      </c>
      <c r="H361" s="167" t="s">
        <v>658</v>
      </c>
      <c r="I361" s="167" t="s">
        <v>659</v>
      </c>
      <c r="J361" s="167" t="s">
        <v>660</v>
      </c>
      <c r="K361" s="167" t="s">
        <v>665</v>
      </c>
      <c r="L361" s="198">
        <v>4780000</v>
      </c>
    </row>
    <row r="362" spans="1:12" ht="48" x14ac:dyDescent="0.2">
      <c r="A362" s="197">
        <f t="shared" si="5"/>
        <v>361</v>
      </c>
      <c r="B362" s="30" t="s">
        <v>607</v>
      </c>
      <c r="C362" s="30" t="s">
        <v>654</v>
      </c>
      <c r="D362" s="30" t="s">
        <v>655</v>
      </c>
      <c r="E362" s="115" t="s">
        <v>656</v>
      </c>
      <c r="F362" s="30" t="s">
        <v>657</v>
      </c>
      <c r="G362" s="30" t="s">
        <v>657</v>
      </c>
      <c r="H362" s="167" t="s">
        <v>658</v>
      </c>
      <c r="I362" s="167" t="s">
        <v>659</v>
      </c>
      <c r="J362" s="167" t="s">
        <v>660</v>
      </c>
      <c r="K362" s="167" t="s">
        <v>666</v>
      </c>
      <c r="L362" s="198">
        <v>523000</v>
      </c>
    </row>
    <row r="363" spans="1:12" ht="48" x14ac:dyDescent="0.2">
      <c r="A363" s="197">
        <f t="shared" si="5"/>
        <v>362</v>
      </c>
      <c r="B363" s="30" t="s">
        <v>607</v>
      </c>
      <c r="C363" s="30" t="s">
        <v>654</v>
      </c>
      <c r="D363" s="30" t="s">
        <v>655</v>
      </c>
      <c r="E363" s="115" t="s">
        <v>656</v>
      </c>
      <c r="F363" s="30" t="s">
        <v>657</v>
      </c>
      <c r="G363" s="30" t="s">
        <v>657</v>
      </c>
      <c r="H363" s="167" t="s">
        <v>658</v>
      </c>
      <c r="I363" s="167" t="s">
        <v>659</v>
      </c>
      <c r="J363" s="167" t="s">
        <v>660</v>
      </c>
      <c r="K363" s="167" t="s">
        <v>667</v>
      </c>
      <c r="L363" s="198">
        <v>833000</v>
      </c>
    </row>
    <row r="364" spans="1:12" ht="48" x14ac:dyDescent="0.2">
      <c r="A364" s="197">
        <f t="shared" si="5"/>
        <v>363</v>
      </c>
      <c r="B364" s="30" t="s">
        <v>607</v>
      </c>
      <c r="C364" s="30" t="s">
        <v>654</v>
      </c>
      <c r="D364" s="30" t="s">
        <v>655</v>
      </c>
      <c r="E364" s="115" t="s">
        <v>656</v>
      </c>
      <c r="F364" s="30" t="s">
        <v>657</v>
      </c>
      <c r="G364" s="30" t="s">
        <v>657</v>
      </c>
      <c r="H364" s="167" t="s">
        <v>658</v>
      </c>
      <c r="I364" s="167" t="s">
        <v>659</v>
      </c>
      <c r="J364" s="167" t="s">
        <v>660</v>
      </c>
      <c r="K364" s="167" t="s">
        <v>668</v>
      </c>
      <c r="L364" s="198">
        <v>510000</v>
      </c>
    </row>
    <row r="365" spans="1:12" ht="48" x14ac:dyDescent="0.2">
      <c r="A365" s="197">
        <f t="shared" si="5"/>
        <v>364</v>
      </c>
      <c r="B365" s="30" t="s">
        <v>607</v>
      </c>
      <c r="C365" s="30" t="s">
        <v>654</v>
      </c>
      <c r="D365" s="30" t="s">
        <v>655</v>
      </c>
      <c r="E365" s="115" t="s">
        <v>656</v>
      </c>
      <c r="F365" s="30" t="s">
        <v>657</v>
      </c>
      <c r="G365" s="30" t="s">
        <v>657</v>
      </c>
      <c r="H365" s="167" t="s">
        <v>658</v>
      </c>
      <c r="I365" s="167" t="s">
        <v>659</v>
      </c>
      <c r="J365" s="167" t="s">
        <v>660</v>
      </c>
      <c r="K365" s="167" t="s">
        <v>669</v>
      </c>
      <c r="L365" s="198">
        <v>3678000</v>
      </c>
    </row>
    <row r="366" spans="1:12" ht="48" x14ac:dyDescent="0.2">
      <c r="A366" s="197">
        <f t="shared" si="5"/>
        <v>365</v>
      </c>
      <c r="B366" s="30" t="s">
        <v>607</v>
      </c>
      <c r="C366" s="30" t="s">
        <v>654</v>
      </c>
      <c r="D366" s="30" t="s">
        <v>655</v>
      </c>
      <c r="E366" s="115" t="s">
        <v>656</v>
      </c>
      <c r="F366" s="30" t="s">
        <v>657</v>
      </c>
      <c r="G366" s="30" t="s">
        <v>657</v>
      </c>
      <c r="H366" s="167" t="s">
        <v>658</v>
      </c>
      <c r="I366" s="167" t="s">
        <v>659</v>
      </c>
      <c r="J366" s="167" t="s">
        <v>660</v>
      </c>
      <c r="K366" s="167" t="s">
        <v>670</v>
      </c>
      <c r="L366" s="198">
        <v>994000</v>
      </c>
    </row>
    <row r="367" spans="1:12" ht="48" x14ac:dyDescent="0.2">
      <c r="A367" s="197">
        <f t="shared" si="5"/>
        <v>366</v>
      </c>
      <c r="B367" s="30" t="s">
        <v>607</v>
      </c>
      <c r="C367" s="30" t="s">
        <v>654</v>
      </c>
      <c r="D367" s="30" t="s">
        <v>655</v>
      </c>
      <c r="E367" s="115" t="s">
        <v>656</v>
      </c>
      <c r="F367" s="30" t="s">
        <v>657</v>
      </c>
      <c r="G367" s="30" t="s">
        <v>657</v>
      </c>
      <c r="H367" s="167" t="s">
        <v>658</v>
      </c>
      <c r="I367" s="167" t="s">
        <v>659</v>
      </c>
      <c r="J367" s="167" t="s">
        <v>660</v>
      </c>
      <c r="K367" s="167" t="s">
        <v>671</v>
      </c>
      <c r="L367" s="198">
        <v>600000</v>
      </c>
    </row>
    <row r="368" spans="1:12" ht="48" x14ac:dyDescent="0.2">
      <c r="A368" s="197">
        <f t="shared" si="5"/>
        <v>367</v>
      </c>
      <c r="B368" s="30" t="s">
        <v>607</v>
      </c>
      <c r="C368" s="30" t="s">
        <v>654</v>
      </c>
      <c r="D368" s="30" t="s">
        <v>655</v>
      </c>
      <c r="E368" s="115" t="s">
        <v>656</v>
      </c>
      <c r="F368" s="30" t="s">
        <v>657</v>
      </c>
      <c r="G368" s="30" t="s">
        <v>657</v>
      </c>
      <c r="H368" s="167" t="s">
        <v>658</v>
      </c>
      <c r="I368" s="167" t="s">
        <v>659</v>
      </c>
      <c r="J368" s="167" t="s">
        <v>660</v>
      </c>
      <c r="K368" s="167" t="s">
        <v>672</v>
      </c>
      <c r="L368" s="198">
        <v>1370000</v>
      </c>
    </row>
    <row r="369" spans="1:12" ht="48" x14ac:dyDescent="0.2">
      <c r="A369" s="197">
        <f t="shared" si="5"/>
        <v>368</v>
      </c>
      <c r="B369" s="30" t="s">
        <v>607</v>
      </c>
      <c r="C369" s="30" t="s">
        <v>654</v>
      </c>
      <c r="D369" s="30" t="s">
        <v>655</v>
      </c>
      <c r="E369" s="115" t="s">
        <v>656</v>
      </c>
      <c r="F369" s="30" t="s">
        <v>657</v>
      </c>
      <c r="G369" s="30" t="s">
        <v>657</v>
      </c>
      <c r="H369" s="167" t="s">
        <v>658</v>
      </c>
      <c r="I369" s="167" t="s">
        <v>659</v>
      </c>
      <c r="J369" s="167" t="s">
        <v>660</v>
      </c>
      <c r="K369" s="167" t="s">
        <v>673</v>
      </c>
      <c r="L369" s="198">
        <v>2310000</v>
      </c>
    </row>
    <row r="370" spans="1:12" ht="48" x14ac:dyDescent="0.2">
      <c r="A370" s="197">
        <f t="shared" si="5"/>
        <v>369</v>
      </c>
      <c r="B370" s="30" t="s">
        <v>607</v>
      </c>
      <c r="C370" s="30" t="s">
        <v>654</v>
      </c>
      <c r="D370" s="30" t="s">
        <v>655</v>
      </c>
      <c r="E370" s="115" t="s">
        <v>656</v>
      </c>
      <c r="F370" s="30" t="s">
        <v>657</v>
      </c>
      <c r="G370" s="30" t="s">
        <v>657</v>
      </c>
      <c r="H370" s="167" t="s">
        <v>658</v>
      </c>
      <c r="I370" s="167" t="s">
        <v>659</v>
      </c>
      <c r="J370" s="167" t="s">
        <v>660</v>
      </c>
      <c r="K370" s="167" t="s">
        <v>674</v>
      </c>
      <c r="L370" s="198">
        <v>2995000</v>
      </c>
    </row>
    <row r="371" spans="1:12" ht="48" x14ac:dyDescent="0.2">
      <c r="A371" s="197">
        <f t="shared" si="5"/>
        <v>370</v>
      </c>
      <c r="B371" s="30" t="s">
        <v>607</v>
      </c>
      <c r="C371" s="30" t="s">
        <v>654</v>
      </c>
      <c r="D371" s="30" t="s">
        <v>655</v>
      </c>
      <c r="E371" s="115" t="s">
        <v>656</v>
      </c>
      <c r="F371" s="30" t="s">
        <v>657</v>
      </c>
      <c r="G371" s="30" t="s">
        <v>657</v>
      </c>
      <c r="H371" s="167" t="s">
        <v>658</v>
      </c>
      <c r="I371" s="167" t="s">
        <v>659</v>
      </c>
      <c r="J371" s="167" t="s">
        <v>660</v>
      </c>
      <c r="K371" s="167" t="s">
        <v>675</v>
      </c>
      <c r="L371" s="198">
        <v>675000</v>
      </c>
    </row>
    <row r="372" spans="1:12" ht="48" x14ac:dyDescent="0.2">
      <c r="A372" s="197">
        <f t="shared" si="5"/>
        <v>371</v>
      </c>
      <c r="B372" s="30" t="s">
        <v>607</v>
      </c>
      <c r="C372" s="30" t="s">
        <v>654</v>
      </c>
      <c r="D372" s="30" t="s">
        <v>655</v>
      </c>
      <c r="E372" s="115" t="s">
        <v>656</v>
      </c>
      <c r="F372" s="30" t="s">
        <v>657</v>
      </c>
      <c r="G372" s="30" t="s">
        <v>657</v>
      </c>
      <c r="H372" s="167" t="s">
        <v>658</v>
      </c>
      <c r="I372" s="167" t="s">
        <v>659</v>
      </c>
      <c r="J372" s="167" t="s">
        <v>660</v>
      </c>
      <c r="K372" s="167" t="s">
        <v>676</v>
      </c>
      <c r="L372" s="198">
        <v>3690000</v>
      </c>
    </row>
    <row r="373" spans="1:12" ht="48" x14ac:dyDescent="0.2">
      <c r="A373" s="197">
        <f t="shared" si="5"/>
        <v>372</v>
      </c>
      <c r="B373" s="30" t="s">
        <v>607</v>
      </c>
      <c r="C373" s="30" t="s">
        <v>654</v>
      </c>
      <c r="D373" s="30" t="s">
        <v>655</v>
      </c>
      <c r="E373" s="115" t="s">
        <v>656</v>
      </c>
      <c r="F373" s="30" t="s">
        <v>657</v>
      </c>
      <c r="G373" s="30" t="s">
        <v>657</v>
      </c>
      <c r="H373" s="167" t="s">
        <v>658</v>
      </c>
      <c r="I373" s="167" t="s">
        <v>659</v>
      </c>
      <c r="J373" s="167" t="s">
        <v>660</v>
      </c>
      <c r="K373" s="167" t="s">
        <v>677</v>
      </c>
      <c r="L373" s="198">
        <v>700000</v>
      </c>
    </row>
    <row r="374" spans="1:12" ht="48" x14ac:dyDescent="0.2">
      <c r="A374" s="197">
        <f t="shared" si="5"/>
        <v>373</v>
      </c>
      <c r="B374" s="30" t="s">
        <v>607</v>
      </c>
      <c r="C374" s="30" t="s">
        <v>654</v>
      </c>
      <c r="D374" s="30" t="s">
        <v>655</v>
      </c>
      <c r="E374" s="115" t="s">
        <v>656</v>
      </c>
      <c r="F374" s="30" t="s">
        <v>657</v>
      </c>
      <c r="G374" s="30" t="s">
        <v>657</v>
      </c>
      <c r="H374" s="167" t="s">
        <v>658</v>
      </c>
      <c r="I374" s="167" t="s">
        <v>659</v>
      </c>
      <c r="J374" s="167" t="s">
        <v>660</v>
      </c>
      <c r="K374" s="167" t="s">
        <v>678</v>
      </c>
      <c r="L374" s="198">
        <v>862000</v>
      </c>
    </row>
    <row r="375" spans="1:12" ht="48" x14ac:dyDescent="0.2">
      <c r="A375" s="197">
        <f t="shared" si="5"/>
        <v>374</v>
      </c>
      <c r="B375" s="30" t="s">
        <v>607</v>
      </c>
      <c r="C375" s="30" t="s">
        <v>679</v>
      </c>
      <c r="D375" s="30" t="s">
        <v>680</v>
      </c>
      <c r="E375" s="115" t="s">
        <v>681</v>
      </c>
      <c r="F375" s="30" t="s">
        <v>682</v>
      </c>
      <c r="G375" s="30" t="s">
        <v>682</v>
      </c>
      <c r="H375" s="167" t="s">
        <v>683</v>
      </c>
      <c r="I375" s="167" t="s">
        <v>684</v>
      </c>
      <c r="J375" s="167" t="s">
        <v>685</v>
      </c>
      <c r="K375" s="167" t="s">
        <v>686</v>
      </c>
      <c r="L375" s="198">
        <v>5350335</v>
      </c>
    </row>
    <row r="376" spans="1:12" ht="48" x14ac:dyDescent="0.2">
      <c r="A376" s="197">
        <f t="shared" si="5"/>
        <v>375</v>
      </c>
      <c r="B376" s="30" t="s">
        <v>607</v>
      </c>
      <c r="C376" s="30" t="s">
        <v>679</v>
      </c>
      <c r="D376" s="30" t="s">
        <v>680</v>
      </c>
      <c r="E376" s="115" t="s">
        <v>681</v>
      </c>
      <c r="F376" s="30" t="s">
        <v>682</v>
      </c>
      <c r="G376" s="30" t="s">
        <v>682</v>
      </c>
      <c r="H376" s="167" t="s">
        <v>683</v>
      </c>
      <c r="I376" s="167" t="s">
        <v>684</v>
      </c>
      <c r="J376" s="167" t="s">
        <v>685</v>
      </c>
      <c r="K376" s="167" t="s">
        <v>687</v>
      </c>
      <c r="L376" s="198">
        <v>4273500</v>
      </c>
    </row>
    <row r="377" spans="1:12" ht="48" x14ac:dyDescent="0.2">
      <c r="A377" s="197">
        <f t="shared" si="5"/>
        <v>376</v>
      </c>
      <c r="B377" s="30" t="s">
        <v>607</v>
      </c>
      <c r="C377" s="30" t="s">
        <v>679</v>
      </c>
      <c r="D377" s="30" t="s">
        <v>680</v>
      </c>
      <c r="E377" s="115" t="s">
        <v>681</v>
      </c>
      <c r="F377" s="30" t="s">
        <v>682</v>
      </c>
      <c r="G377" s="30" t="s">
        <v>682</v>
      </c>
      <c r="H377" s="167" t="s">
        <v>683</v>
      </c>
      <c r="I377" s="167" t="s">
        <v>684</v>
      </c>
      <c r="J377" s="167" t="s">
        <v>685</v>
      </c>
      <c r="K377" s="167" t="s">
        <v>688</v>
      </c>
      <c r="L377" s="198">
        <v>3814812</v>
      </c>
    </row>
    <row r="378" spans="1:12" ht="48" x14ac:dyDescent="0.2">
      <c r="A378" s="197">
        <f t="shared" si="5"/>
        <v>377</v>
      </c>
      <c r="B378" s="30" t="s">
        <v>607</v>
      </c>
      <c r="C378" s="30" t="s">
        <v>679</v>
      </c>
      <c r="D378" s="30" t="s">
        <v>680</v>
      </c>
      <c r="E378" s="115" t="s">
        <v>681</v>
      </c>
      <c r="F378" s="30" t="s">
        <v>682</v>
      </c>
      <c r="G378" s="30" t="s">
        <v>682</v>
      </c>
      <c r="H378" s="167" t="s">
        <v>683</v>
      </c>
      <c r="I378" s="167" t="s">
        <v>684</v>
      </c>
      <c r="J378" s="167" t="s">
        <v>685</v>
      </c>
      <c r="K378" s="167" t="s">
        <v>689</v>
      </c>
      <c r="L378" s="198">
        <v>32415395</v>
      </c>
    </row>
    <row r="379" spans="1:12" ht="48" x14ac:dyDescent="0.2">
      <c r="A379" s="197">
        <f t="shared" si="5"/>
        <v>378</v>
      </c>
      <c r="B379" s="30" t="s">
        <v>607</v>
      </c>
      <c r="C379" s="30" t="s">
        <v>679</v>
      </c>
      <c r="D379" s="30" t="s">
        <v>680</v>
      </c>
      <c r="E379" s="115" t="s">
        <v>681</v>
      </c>
      <c r="F379" s="30" t="s">
        <v>682</v>
      </c>
      <c r="G379" s="30" t="s">
        <v>682</v>
      </c>
      <c r="H379" s="167" t="s">
        <v>683</v>
      </c>
      <c r="I379" s="167" t="s">
        <v>684</v>
      </c>
      <c r="J379" s="167" t="s">
        <v>685</v>
      </c>
      <c r="K379" s="167" t="s">
        <v>690</v>
      </c>
      <c r="L379" s="198">
        <v>3091247</v>
      </c>
    </row>
    <row r="380" spans="1:12" ht="48" x14ac:dyDescent="0.2">
      <c r="A380" s="197">
        <f t="shared" si="5"/>
        <v>379</v>
      </c>
      <c r="B380" s="30" t="s">
        <v>607</v>
      </c>
      <c r="C380" s="30" t="s">
        <v>679</v>
      </c>
      <c r="D380" s="30" t="s">
        <v>680</v>
      </c>
      <c r="E380" s="115" t="s">
        <v>681</v>
      </c>
      <c r="F380" s="30" t="s">
        <v>682</v>
      </c>
      <c r="G380" s="30" t="s">
        <v>682</v>
      </c>
      <c r="H380" s="167" t="s">
        <v>683</v>
      </c>
      <c r="I380" s="167" t="s">
        <v>684</v>
      </c>
      <c r="J380" s="167" t="s">
        <v>685</v>
      </c>
      <c r="K380" s="167" t="s">
        <v>691</v>
      </c>
      <c r="L380" s="198">
        <v>5268527</v>
      </c>
    </row>
    <row r="381" spans="1:12" ht="48" x14ac:dyDescent="0.2">
      <c r="A381" s="197">
        <f t="shared" si="5"/>
        <v>380</v>
      </c>
      <c r="B381" s="30" t="s">
        <v>607</v>
      </c>
      <c r="C381" s="30" t="s">
        <v>679</v>
      </c>
      <c r="D381" s="30" t="s">
        <v>680</v>
      </c>
      <c r="E381" s="115" t="s">
        <v>681</v>
      </c>
      <c r="F381" s="30" t="s">
        <v>682</v>
      </c>
      <c r="G381" s="30" t="s">
        <v>682</v>
      </c>
      <c r="H381" s="167" t="s">
        <v>683</v>
      </c>
      <c r="I381" s="167" t="s">
        <v>684</v>
      </c>
      <c r="J381" s="167" t="s">
        <v>685</v>
      </c>
      <c r="K381" s="167" t="s">
        <v>692</v>
      </c>
      <c r="L381" s="198">
        <v>1538525</v>
      </c>
    </row>
    <row r="382" spans="1:12" ht="48" x14ac:dyDescent="0.2">
      <c r="A382" s="197">
        <f t="shared" si="5"/>
        <v>381</v>
      </c>
      <c r="B382" s="30" t="s">
        <v>607</v>
      </c>
      <c r="C382" s="30" t="s">
        <v>679</v>
      </c>
      <c r="D382" s="30" t="s">
        <v>680</v>
      </c>
      <c r="E382" s="115" t="s">
        <v>681</v>
      </c>
      <c r="F382" s="30" t="s">
        <v>682</v>
      </c>
      <c r="G382" s="30" t="s">
        <v>682</v>
      </c>
      <c r="H382" s="167" t="s">
        <v>683</v>
      </c>
      <c r="I382" s="167" t="s">
        <v>684</v>
      </c>
      <c r="J382" s="167" t="s">
        <v>685</v>
      </c>
      <c r="K382" s="167" t="s">
        <v>693</v>
      </c>
      <c r="L382" s="198">
        <v>10404019</v>
      </c>
    </row>
    <row r="383" spans="1:12" ht="48" x14ac:dyDescent="0.2">
      <c r="A383" s="197">
        <f t="shared" si="5"/>
        <v>382</v>
      </c>
      <c r="B383" s="30" t="s">
        <v>607</v>
      </c>
      <c r="C383" s="30" t="s">
        <v>679</v>
      </c>
      <c r="D383" s="30" t="s">
        <v>680</v>
      </c>
      <c r="E383" s="115" t="s">
        <v>681</v>
      </c>
      <c r="F383" s="30" t="s">
        <v>682</v>
      </c>
      <c r="G383" s="30" t="s">
        <v>682</v>
      </c>
      <c r="H383" s="167" t="s">
        <v>683</v>
      </c>
      <c r="I383" s="167" t="s">
        <v>684</v>
      </c>
      <c r="J383" s="167" t="s">
        <v>685</v>
      </c>
      <c r="K383" s="167" t="s">
        <v>694</v>
      </c>
      <c r="L383" s="198">
        <v>1418220</v>
      </c>
    </row>
    <row r="384" spans="1:12" ht="48" x14ac:dyDescent="0.2">
      <c r="A384" s="197">
        <f t="shared" si="5"/>
        <v>383</v>
      </c>
      <c r="B384" s="30" t="s">
        <v>607</v>
      </c>
      <c r="C384" s="30" t="s">
        <v>679</v>
      </c>
      <c r="D384" s="30" t="s">
        <v>680</v>
      </c>
      <c r="E384" s="115" t="s">
        <v>681</v>
      </c>
      <c r="F384" s="30" t="s">
        <v>682</v>
      </c>
      <c r="G384" s="30" t="s">
        <v>682</v>
      </c>
      <c r="H384" s="167" t="s">
        <v>683</v>
      </c>
      <c r="I384" s="167" t="s">
        <v>684</v>
      </c>
      <c r="J384" s="167" t="s">
        <v>685</v>
      </c>
      <c r="K384" s="167" t="s">
        <v>695</v>
      </c>
      <c r="L384" s="198">
        <v>808340</v>
      </c>
    </row>
    <row r="385" spans="1:12" ht="33" customHeight="1" x14ac:dyDescent="0.2">
      <c r="A385" s="197">
        <f t="shared" si="5"/>
        <v>384</v>
      </c>
      <c r="B385" s="72" t="s">
        <v>696</v>
      </c>
      <c r="C385" s="72" t="s">
        <v>697</v>
      </c>
      <c r="D385" s="168" t="s">
        <v>698</v>
      </c>
      <c r="E385" s="168" t="s">
        <v>699</v>
      </c>
      <c r="F385" s="168" t="s">
        <v>700</v>
      </c>
      <c r="G385" s="168" t="s">
        <v>700</v>
      </c>
      <c r="H385" s="72" t="s">
        <v>701</v>
      </c>
      <c r="I385" s="168" t="s">
        <v>702</v>
      </c>
      <c r="J385" s="108" t="s">
        <v>703</v>
      </c>
      <c r="K385" s="19" t="s">
        <v>704</v>
      </c>
      <c r="L385" s="198">
        <v>4083961.49</v>
      </c>
    </row>
    <row r="386" spans="1:12" ht="36" x14ac:dyDescent="0.2">
      <c r="A386" s="197">
        <f t="shared" si="5"/>
        <v>385</v>
      </c>
      <c r="B386" s="72" t="s">
        <v>696</v>
      </c>
      <c r="C386" s="72" t="s">
        <v>697</v>
      </c>
      <c r="D386" s="168" t="s">
        <v>698</v>
      </c>
      <c r="E386" s="168" t="s">
        <v>699</v>
      </c>
      <c r="F386" s="168" t="s">
        <v>700</v>
      </c>
      <c r="G386" s="168" t="s">
        <v>700</v>
      </c>
      <c r="H386" s="72" t="s">
        <v>701</v>
      </c>
      <c r="I386" s="168" t="s">
        <v>702</v>
      </c>
      <c r="J386" s="108" t="s">
        <v>703</v>
      </c>
      <c r="K386" s="19" t="s">
        <v>705</v>
      </c>
      <c r="L386" s="198">
        <v>1459820.7</v>
      </c>
    </row>
    <row r="387" spans="1:12" ht="36" x14ac:dyDescent="0.2">
      <c r="A387" s="197">
        <f t="shared" si="5"/>
        <v>386</v>
      </c>
      <c r="B387" s="25" t="s">
        <v>696</v>
      </c>
      <c r="C387" s="25" t="s">
        <v>706</v>
      </c>
      <c r="D387" s="27" t="s">
        <v>707</v>
      </c>
      <c r="E387" s="56">
        <v>37184</v>
      </c>
      <c r="F387" s="27" t="s">
        <v>708</v>
      </c>
      <c r="G387" s="27" t="s">
        <v>708</v>
      </c>
      <c r="H387" s="25" t="s">
        <v>709</v>
      </c>
      <c r="I387" s="27" t="s">
        <v>710</v>
      </c>
      <c r="J387" s="57" t="s">
        <v>711</v>
      </c>
      <c r="K387" s="27" t="s">
        <v>712</v>
      </c>
      <c r="L387" s="198">
        <v>617745</v>
      </c>
    </row>
    <row r="388" spans="1:12" ht="36" x14ac:dyDescent="0.2">
      <c r="A388" s="197">
        <f t="shared" si="5"/>
        <v>387</v>
      </c>
      <c r="B388" s="58" t="s">
        <v>713</v>
      </c>
      <c r="C388" s="58" t="s">
        <v>714</v>
      </c>
      <c r="D388" s="45" t="s">
        <v>715</v>
      </c>
      <c r="E388" s="6" t="s">
        <v>597</v>
      </c>
      <c r="F388" s="5" t="s">
        <v>716</v>
      </c>
      <c r="G388" s="5" t="s">
        <v>716</v>
      </c>
      <c r="H388" s="6" t="s">
        <v>717</v>
      </c>
      <c r="I388" s="5" t="s">
        <v>718</v>
      </c>
      <c r="J388" s="59" t="s">
        <v>719</v>
      </c>
      <c r="K388" s="58" t="s">
        <v>720</v>
      </c>
      <c r="L388" s="201">
        <v>30910000</v>
      </c>
    </row>
    <row r="389" spans="1:12" ht="36" x14ac:dyDescent="0.2">
      <c r="A389" s="197">
        <f t="shared" ref="A389:A452" si="6">A388+1</f>
        <v>388</v>
      </c>
      <c r="B389" s="58" t="s">
        <v>713</v>
      </c>
      <c r="C389" s="58" t="s">
        <v>714</v>
      </c>
      <c r="D389" s="45" t="s">
        <v>715</v>
      </c>
      <c r="E389" s="6" t="s">
        <v>721</v>
      </c>
      <c r="F389" s="5" t="s">
        <v>716</v>
      </c>
      <c r="G389" s="5" t="s">
        <v>716</v>
      </c>
      <c r="H389" s="6" t="s">
        <v>717</v>
      </c>
      <c r="I389" s="5" t="s">
        <v>718</v>
      </c>
      <c r="J389" s="59" t="s">
        <v>719</v>
      </c>
      <c r="K389" s="58" t="s">
        <v>722</v>
      </c>
      <c r="L389" s="201">
        <v>2900000</v>
      </c>
    </row>
    <row r="390" spans="1:12" ht="36" x14ac:dyDescent="0.2">
      <c r="A390" s="197">
        <f t="shared" si="6"/>
        <v>389</v>
      </c>
      <c r="B390" s="58" t="s">
        <v>713</v>
      </c>
      <c r="C390" s="58" t="s">
        <v>714</v>
      </c>
      <c r="D390" s="45" t="s">
        <v>715</v>
      </c>
      <c r="E390" s="6" t="s">
        <v>597</v>
      </c>
      <c r="F390" s="5" t="s">
        <v>716</v>
      </c>
      <c r="G390" s="5" t="s">
        <v>716</v>
      </c>
      <c r="H390" s="6" t="s">
        <v>717</v>
      </c>
      <c r="I390" s="5" t="s">
        <v>718</v>
      </c>
      <c r="J390" s="59" t="s">
        <v>719</v>
      </c>
      <c r="K390" s="58" t="s">
        <v>723</v>
      </c>
      <c r="L390" s="201">
        <v>2040000</v>
      </c>
    </row>
    <row r="391" spans="1:12" ht="36" x14ac:dyDescent="0.2">
      <c r="A391" s="197">
        <f t="shared" si="6"/>
        <v>390</v>
      </c>
      <c r="B391" s="58" t="s">
        <v>713</v>
      </c>
      <c r="C391" s="58" t="s">
        <v>714</v>
      </c>
      <c r="D391" s="45" t="s">
        <v>715</v>
      </c>
      <c r="E391" s="6" t="s">
        <v>597</v>
      </c>
      <c r="F391" s="5" t="s">
        <v>716</v>
      </c>
      <c r="G391" s="5" t="s">
        <v>716</v>
      </c>
      <c r="H391" s="6" t="s">
        <v>717</v>
      </c>
      <c r="I391" s="5" t="s">
        <v>718</v>
      </c>
      <c r="J391" s="59" t="s">
        <v>719</v>
      </c>
      <c r="K391" s="58" t="s">
        <v>724</v>
      </c>
      <c r="L391" s="202">
        <v>7250000</v>
      </c>
    </row>
    <row r="392" spans="1:12" ht="36" x14ac:dyDescent="0.2">
      <c r="A392" s="197">
        <f t="shared" si="6"/>
        <v>391</v>
      </c>
      <c r="B392" s="58" t="s">
        <v>713</v>
      </c>
      <c r="C392" s="58" t="s">
        <v>714</v>
      </c>
      <c r="D392" s="45" t="s">
        <v>715</v>
      </c>
      <c r="E392" s="6" t="s">
        <v>597</v>
      </c>
      <c r="F392" s="5" t="s">
        <v>716</v>
      </c>
      <c r="G392" s="5" t="s">
        <v>716</v>
      </c>
      <c r="H392" s="6" t="s">
        <v>717</v>
      </c>
      <c r="I392" s="5" t="s">
        <v>718</v>
      </c>
      <c r="J392" s="59" t="s">
        <v>719</v>
      </c>
      <c r="K392" s="58" t="s">
        <v>725</v>
      </c>
      <c r="L392" s="201">
        <v>11400000</v>
      </c>
    </row>
    <row r="393" spans="1:12" ht="36" x14ac:dyDescent="0.2">
      <c r="A393" s="197">
        <f t="shared" si="6"/>
        <v>392</v>
      </c>
      <c r="B393" s="58" t="s">
        <v>713</v>
      </c>
      <c r="C393" s="58" t="s">
        <v>714</v>
      </c>
      <c r="D393" s="45" t="s">
        <v>715</v>
      </c>
      <c r="E393" s="6" t="s">
        <v>721</v>
      </c>
      <c r="F393" s="5" t="s">
        <v>716</v>
      </c>
      <c r="G393" s="5" t="s">
        <v>716</v>
      </c>
      <c r="H393" s="6" t="s">
        <v>717</v>
      </c>
      <c r="I393" s="5" t="s">
        <v>718</v>
      </c>
      <c r="J393" s="59" t="s">
        <v>719</v>
      </c>
      <c r="K393" s="169" t="s">
        <v>726</v>
      </c>
      <c r="L393" s="201">
        <v>8010000</v>
      </c>
    </row>
    <row r="394" spans="1:12" ht="36" x14ac:dyDescent="0.2">
      <c r="A394" s="197">
        <f t="shared" si="6"/>
        <v>393</v>
      </c>
      <c r="B394" s="58" t="s">
        <v>713</v>
      </c>
      <c r="C394" s="58" t="s">
        <v>714</v>
      </c>
      <c r="D394" s="45" t="s">
        <v>715</v>
      </c>
      <c r="E394" s="6" t="s">
        <v>597</v>
      </c>
      <c r="F394" s="5" t="s">
        <v>716</v>
      </c>
      <c r="G394" s="5" t="s">
        <v>716</v>
      </c>
      <c r="H394" s="6" t="s">
        <v>717</v>
      </c>
      <c r="I394" s="5" t="s">
        <v>718</v>
      </c>
      <c r="J394" s="59" t="s">
        <v>719</v>
      </c>
      <c r="K394" s="58" t="s">
        <v>727</v>
      </c>
      <c r="L394" s="201">
        <v>22300000</v>
      </c>
    </row>
    <row r="395" spans="1:12" ht="36" x14ac:dyDescent="0.2">
      <c r="A395" s="197">
        <f t="shared" si="6"/>
        <v>394</v>
      </c>
      <c r="B395" s="58" t="s">
        <v>713</v>
      </c>
      <c r="C395" s="58" t="s">
        <v>714</v>
      </c>
      <c r="D395" s="45" t="s">
        <v>715</v>
      </c>
      <c r="E395" s="6" t="s">
        <v>721</v>
      </c>
      <c r="F395" s="5" t="s">
        <v>716</v>
      </c>
      <c r="G395" s="5" t="s">
        <v>716</v>
      </c>
      <c r="H395" s="6" t="s">
        <v>717</v>
      </c>
      <c r="I395" s="5" t="s">
        <v>718</v>
      </c>
      <c r="J395" s="59" t="s">
        <v>719</v>
      </c>
      <c r="K395" s="58" t="s">
        <v>728</v>
      </c>
      <c r="L395" s="201">
        <v>70600000</v>
      </c>
    </row>
    <row r="396" spans="1:12" ht="36" x14ac:dyDescent="0.2">
      <c r="A396" s="197">
        <f t="shared" si="6"/>
        <v>395</v>
      </c>
      <c r="B396" s="58" t="s">
        <v>713</v>
      </c>
      <c r="C396" s="58" t="s">
        <v>714</v>
      </c>
      <c r="D396" s="45" t="s">
        <v>715</v>
      </c>
      <c r="E396" s="6" t="s">
        <v>721</v>
      </c>
      <c r="F396" s="5" t="s">
        <v>716</v>
      </c>
      <c r="G396" s="5" t="s">
        <v>716</v>
      </c>
      <c r="H396" s="6" t="s">
        <v>717</v>
      </c>
      <c r="I396" s="5" t="s">
        <v>718</v>
      </c>
      <c r="J396" s="59" t="s">
        <v>719</v>
      </c>
      <c r="K396" s="58" t="s">
        <v>729</v>
      </c>
      <c r="L396" s="201">
        <v>17900000</v>
      </c>
    </row>
    <row r="397" spans="1:12" ht="36" x14ac:dyDescent="0.2">
      <c r="A397" s="197">
        <f t="shared" si="6"/>
        <v>396</v>
      </c>
      <c r="B397" s="58" t="s">
        <v>713</v>
      </c>
      <c r="C397" s="58" t="s">
        <v>714</v>
      </c>
      <c r="D397" s="45" t="s">
        <v>715</v>
      </c>
      <c r="E397" s="6" t="s">
        <v>721</v>
      </c>
      <c r="F397" s="5" t="s">
        <v>716</v>
      </c>
      <c r="G397" s="5" t="s">
        <v>716</v>
      </c>
      <c r="H397" s="6" t="s">
        <v>717</v>
      </c>
      <c r="I397" s="5" t="s">
        <v>718</v>
      </c>
      <c r="J397" s="59" t="s">
        <v>719</v>
      </c>
      <c r="K397" s="58" t="s">
        <v>730</v>
      </c>
      <c r="L397" s="201">
        <v>3800000</v>
      </c>
    </row>
    <row r="398" spans="1:12" ht="24" x14ac:dyDescent="0.2">
      <c r="A398" s="197">
        <f t="shared" si="6"/>
        <v>397</v>
      </c>
      <c r="B398" s="54" t="s">
        <v>713</v>
      </c>
      <c r="C398" s="54" t="s">
        <v>731</v>
      </c>
      <c r="D398" s="45" t="s">
        <v>732</v>
      </c>
      <c r="E398" s="172" t="s">
        <v>733</v>
      </c>
      <c r="F398" s="45" t="s">
        <v>734</v>
      </c>
      <c r="G398" s="45" t="s">
        <v>735</v>
      </c>
      <c r="H398" s="6" t="s">
        <v>736</v>
      </c>
      <c r="I398" s="45" t="s">
        <v>737</v>
      </c>
      <c r="J398" s="60" t="s">
        <v>738</v>
      </c>
      <c r="K398" s="31" t="s">
        <v>739</v>
      </c>
      <c r="L398" s="203">
        <v>13461113</v>
      </c>
    </row>
    <row r="399" spans="1:12" ht="24" x14ac:dyDescent="0.2">
      <c r="A399" s="197">
        <f t="shared" si="6"/>
        <v>398</v>
      </c>
      <c r="B399" s="54" t="s">
        <v>713</v>
      </c>
      <c r="C399" s="54" t="s">
        <v>731</v>
      </c>
      <c r="D399" s="45" t="s">
        <v>732</v>
      </c>
      <c r="E399" s="172" t="s">
        <v>733</v>
      </c>
      <c r="F399" s="45" t="s">
        <v>734</v>
      </c>
      <c r="G399" s="45" t="s">
        <v>735</v>
      </c>
      <c r="H399" s="6" t="s">
        <v>736</v>
      </c>
      <c r="I399" s="45" t="s">
        <v>737</v>
      </c>
      <c r="J399" s="60" t="s">
        <v>738</v>
      </c>
      <c r="K399" s="31" t="s">
        <v>740</v>
      </c>
      <c r="L399" s="203">
        <v>1816684</v>
      </c>
    </row>
    <row r="400" spans="1:12" ht="24" x14ac:dyDescent="0.2">
      <c r="A400" s="197">
        <f t="shared" si="6"/>
        <v>399</v>
      </c>
      <c r="B400" s="54" t="s">
        <v>713</v>
      </c>
      <c r="C400" s="54" t="s">
        <v>731</v>
      </c>
      <c r="D400" s="45" t="s">
        <v>732</v>
      </c>
      <c r="E400" s="172" t="s">
        <v>733</v>
      </c>
      <c r="F400" s="45" t="s">
        <v>734</v>
      </c>
      <c r="G400" s="45" t="s">
        <v>735</v>
      </c>
      <c r="H400" s="6" t="s">
        <v>736</v>
      </c>
      <c r="I400" s="45" t="s">
        <v>737</v>
      </c>
      <c r="J400" s="60" t="s">
        <v>738</v>
      </c>
      <c r="K400" s="31" t="s">
        <v>741</v>
      </c>
      <c r="L400" s="203">
        <v>1678976</v>
      </c>
    </row>
    <row r="401" spans="1:12" ht="24" x14ac:dyDescent="0.2">
      <c r="A401" s="197">
        <f t="shared" si="6"/>
        <v>400</v>
      </c>
      <c r="B401" s="54" t="s">
        <v>713</v>
      </c>
      <c r="C401" s="54" t="s">
        <v>731</v>
      </c>
      <c r="D401" s="45" t="s">
        <v>732</v>
      </c>
      <c r="E401" s="172" t="s">
        <v>733</v>
      </c>
      <c r="F401" s="45" t="s">
        <v>734</v>
      </c>
      <c r="G401" s="45" t="s">
        <v>735</v>
      </c>
      <c r="H401" s="6" t="s">
        <v>736</v>
      </c>
      <c r="I401" s="45" t="s">
        <v>737</v>
      </c>
      <c r="J401" s="60" t="s">
        <v>738</v>
      </c>
      <c r="K401" s="30" t="s">
        <v>742</v>
      </c>
      <c r="L401" s="204">
        <v>633489</v>
      </c>
    </row>
    <row r="402" spans="1:12" ht="24" x14ac:dyDescent="0.2">
      <c r="A402" s="197">
        <f t="shared" si="6"/>
        <v>401</v>
      </c>
      <c r="B402" s="54" t="s">
        <v>713</v>
      </c>
      <c r="C402" s="54" t="s">
        <v>731</v>
      </c>
      <c r="D402" s="45" t="s">
        <v>732</v>
      </c>
      <c r="E402" s="172" t="s">
        <v>733</v>
      </c>
      <c r="F402" s="45" t="s">
        <v>734</v>
      </c>
      <c r="G402" s="45" t="s">
        <v>735</v>
      </c>
      <c r="H402" s="6" t="s">
        <v>736</v>
      </c>
      <c r="I402" s="45" t="s">
        <v>737</v>
      </c>
      <c r="J402" s="60" t="s">
        <v>738</v>
      </c>
      <c r="K402" s="31" t="s">
        <v>743</v>
      </c>
      <c r="L402" s="203">
        <v>1546793</v>
      </c>
    </row>
    <row r="403" spans="1:12" ht="24" x14ac:dyDescent="0.2">
      <c r="A403" s="197">
        <f t="shared" si="6"/>
        <v>402</v>
      </c>
      <c r="B403" s="54" t="s">
        <v>713</v>
      </c>
      <c r="C403" s="54" t="s">
        <v>731</v>
      </c>
      <c r="D403" s="45" t="s">
        <v>732</v>
      </c>
      <c r="E403" s="172" t="s">
        <v>733</v>
      </c>
      <c r="F403" s="45" t="s">
        <v>734</v>
      </c>
      <c r="G403" s="45" t="s">
        <v>735</v>
      </c>
      <c r="H403" s="6" t="s">
        <v>736</v>
      </c>
      <c r="I403" s="45" t="s">
        <v>737</v>
      </c>
      <c r="J403" s="60" t="s">
        <v>738</v>
      </c>
      <c r="K403" s="31" t="s">
        <v>744</v>
      </c>
      <c r="L403" s="203">
        <v>640786</v>
      </c>
    </row>
    <row r="404" spans="1:12" ht="24" x14ac:dyDescent="0.2">
      <c r="A404" s="197">
        <f t="shared" si="6"/>
        <v>403</v>
      </c>
      <c r="B404" s="54" t="s">
        <v>713</v>
      </c>
      <c r="C404" s="54" t="s">
        <v>731</v>
      </c>
      <c r="D404" s="45" t="s">
        <v>732</v>
      </c>
      <c r="E404" s="172" t="s">
        <v>733</v>
      </c>
      <c r="F404" s="45" t="s">
        <v>734</v>
      </c>
      <c r="G404" s="45" t="s">
        <v>735</v>
      </c>
      <c r="H404" s="6" t="s">
        <v>736</v>
      </c>
      <c r="I404" s="45" t="s">
        <v>737</v>
      </c>
      <c r="J404" s="60" t="s">
        <v>738</v>
      </c>
      <c r="K404" s="30" t="s">
        <v>745</v>
      </c>
      <c r="L404" s="204">
        <v>1823823</v>
      </c>
    </row>
    <row r="405" spans="1:12" ht="24" x14ac:dyDescent="0.2">
      <c r="A405" s="197">
        <f t="shared" si="6"/>
        <v>404</v>
      </c>
      <c r="B405" s="54" t="s">
        <v>713</v>
      </c>
      <c r="C405" s="54" t="s">
        <v>731</v>
      </c>
      <c r="D405" s="45" t="s">
        <v>732</v>
      </c>
      <c r="E405" s="172" t="s">
        <v>733</v>
      </c>
      <c r="F405" s="45" t="s">
        <v>734</v>
      </c>
      <c r="G405" s="45" t="s">
        <v>735</v>
      </c>
      <c r="H405" s="6" t="s">
        <v>736</v>
      </c>
      <c r="I405" s="45" t="s">
        <v>737</v>
      </c>
      <c r="J405" s="60" t="s">
        <v>738</v>
      </c>
      <c r="K405" s="30" t="s">
        <v>746</v>
      </c>
      <c r="L405" s="204">
        <v>7310123</v>
      </c>
    </row>
    <row r="406" spans="1:12" ht="24" x14ac:dyDescent="0.2">
      <c r="A406" s="197">
        <f t="shared" si="6"/>
        <v>405</v>
      </c>
      <c r="B406" s="54" t="s">
        <v>713</v>
      </c>
      <c r="C406" s="54" t="s">
        <v>731</v>
      </c>
      <c r="D406" s="45" t="s">
        <v>732</v>
      </c>
      <c r="E406" s="172" t="s">
        <v>733</v>
      </c>
      <c r="F406" s="45" t="s">
        <v>734</v>
      </c>
      <c r="G406" s="45" t="s">
        <v>735</v>
      </c>
      <c r="H406" s="6" t="s">
        <v>736</v>
      </c>
      <c r="I406" s="45" t="s">
        <v>737</v>
      </c>
      <c r="J406" s="60" t="s">
        <v>738</v>
      </c>
      <c r="K406" s="30" t="s">
        <v>747</v>
      </c>
      <c r="L406" s="204">
        <v>3069372</v>
      </c>
    </row>
    <row r="407" spans="1:12" ht="24" x14ac:dyDescent="0.2">
      <c r="A407" s="197">
        <f t="shared" si="6"/>
        <v>406</v>
      </c>
      <c r="B407" s="54" t="s">
        <v>713</v>
      </c>
      <c r="C407" s="54" t="s">
        <v>731</v>
      </c>
      <c r="D407" s="45" t="s">
        <v>732</v>
      </c>
      <c r="E407" s="172" t="s">
        <v>733</v>
      </c>
      <c r="F407" s="45" t="s">
        <v>734</v>
      </c>
      <c r="G407" s="45" t="s">
        <v>735</v>
      </c>
      <c r="H407" s="6" t="s">
        <v>736</v>
      </c>
      <c r="I407" s="45" t="s">
        <v>737</v>
      </c>
      <c r="J407" s="60" t="s">
        <v>738</v>
      </c>
      <c r="K407" s="30" t="s">
        <v>163</v>
      </c>
      <c r="L407" s="204">
        <v>1802035</v>
      </c>
    </row>
    <row r="408" spans="1:12" ht="24" x14ac:dyDescent="0.2">
      <c r="A408" s="197">
        <f t="shared" si="6"/>
        <v>407</v>
      </c>
      <c r="B408" s="54" t="s">
        <v>713</v>
      </c>
      <c r="C408" s="54" t="s">
        <v>731</v>
      </c>
      <c r="D408" s="45" t="s">
        <v>732</v>
      </c>
      <c r="E408" s="172" t="s">
        <v>733</v>
      </c>
      <c r="F408" s="45" t="s">
        <v>734</v>
      </c>
      <c r="G408" s="45" t="s">
        <v>735</v>
      </c>
      <c r="H408" s="6" t="s">
        <v>736</v>
      </c>
      <c r="I408" s="45" t="s">
        <v>737</v>
      </c>
      <c r="J408" s="60" t="s">
        <v>738</v>
      </c>
      <c r="K408" s="30" t="s">
        <v>748</v>
      </c>
      <c r="L408" s="204">
        <v>3378940</v>
      </c>
    </row>
    <row r="409" spans="1:12" ht="36" x14ac:dyDescent="0.2">
      <c r="A409" s="197">
        <f t="shared" si="6"/>
        <v>408</v>
      </c>
      <c r="B409" s="58" t="s">
        <v>713</v>
      </c>
      <c r="C409" s="61" t="s">
        <v>749</v>
      </c>
      <c r="D409" s="45" t="s">
        <v>750</v>
      </c>
      <c r="E409" s="6" t="s">
        <v>751</v>
      </c>
      <c r="F409" s="45" t="s">
        <v>752</v>
      </c>
      <c r="G409" s="45" t="s">
        <v>753</v>
      </c>
      <c r="H409" s="6" t="s">
        <v>754</v>
      </c>
      <c r="I409" s="62" t="s">
        <v>755</v>
      </c>
      <c r="J409" s="63" t="s">
        <v>756</v>
      </c>
      <c r="K409" s="62" t="s">
        <v>757</v>
      </c>
      <c r="L409" s="205">
        <v>2500000</v>
      </c>
    </row>
    <row r="410" spans="1:12" ht="36" x14ac:dyDescent="0.2">
      <c r="A410" s="197">
        <f t="shared" si="6"/>
        <v>409</v>
      </c>
      <c r="B410" s="58" t="s">
        <v>713</v>
      </c>
      <c r="C410" s="61" t="s">
        <v>749</v>
      </c>
      <c r="D410" s="45" t="s">
        <v>750</v>
      </c>
      <c r="E410" s="6" t="s">
        <v>751</v>
      </c>
      <c r="F410" s="45" t="s">
        <v>752</v>
      </c>
      <c r="G410" s="45" t="s">
        <v>753</v>
      </c>
      <c r="H410" s="6" t="s">
        <v>754</v>
      </c>
      <c r="I410" s="62" t="s">
        <v>755</v>
      </c>
      <c r="J410" s="63" t="s">
        <v>756</v>
      </c>
      <c r="K410" s="64" t="s">
        <v>722</v>
      </c>
      <c r="L410" s="206">
        <v>6500000</v>
      </c>
    </row>
    <row r="411" spans="1:12" ht="36" x14ac:dyDescent="0.2">
      <c r="A411" s="197">
        <f t="shared" si="6"/>
        <v>410</v>
      </c>
      <c r="B411" s="58" t="s">
        <v>713</v>
      </c>
      <c r="C411" s="61" t="s">
        <v>749</v>
      </c>
      <c r="D411" s="45" t="s">
        <v>750</v>
      </c>
      <c r="E411" s="6" t="s">
        <v>751</v>
      </c>
      <c r="F411" s="45" t="s">
        <v>752</v>
      </c>
      <c r="G411" s="45" t="s">
        <v>753</v>
      </c>
      <c r="H411" s="6" t="s">
        <v>754</v>
      </c>
      <c r="I411" s="62" t="s">
        <v>755</v>
      </c>
      <c r="J411" s="63" t="s">
        <v>756</v>
      </c>
      <c r="K411" s="64" t="s">
        <v>758</v>
      </c>
      <c r="L411" s="206">
        <v>1820000</v>
      </c>
    </row>
    <row r="412" spans="1:12" ht="36" x14ac:dyDescent="0.2">
      <c r="A412" s="197">
        <f t="shared" si="6"/>
        <v>411</v>
      </c>
      <c r="B412" s="58" t="s">
        <v>713</v>
      </c>
      <c r="C412" s="61" t="s">
        <v>749</v>
      </c>
      <c r="D412" s="45" t="s">
        <v>750</v>
      </c>
      <c r="E412" s="6" t="s">
        <v>751</v>
      </c>
      <c r="F412" s="45" t="s">
        <v>752</v>
      </c>
      <c r="G412" s="45" t="s">
        <v>753</v>
      </c>
      <c r="H412" s="6" t="s">
        <v>754</v>
      </c>
      <c r="I412" s="62" t="s">
        <v>755</v>
      </c>
      <c r="J412" s="63" t="s">
        <v>756</v>
      </c>
      <c r="K412" s="62" t="s">
        <v>759</v>
      </c>
      <c r="L412" s="205">
        <v>900000</v>
      </c>
    </row>
    <row r="413" spans="1:12" ht="36" x14ac:dyDescent="0.2">
      <c r="A413" s="197">
        <f t="shared" si="6"/>
        <v>412</v>
      </c>
      <c r="B413" s="58" t="s">
        <v>713</v>
      </c>
      <c r="C413" s="61" t="s">
        <v>749</v>
      </c>
      <c r="D413" s="45" t="s">
        <v>750</v>
      </c>
      <c r="E413" s="6" t="s">
        <v>751</v>
      </c>
      <c r="F413" s="45" t="s">
        <v>752</v>
      </c>
      <c r="G413" s="45" t="s">
        <v>753</v>
      </c>
      <c r="H413" s="6" t="s">
        <v>754</v>
      </c>
      <c r="I413" s="62" t="s">
        <v>755</v>
      </c>
      <c r="J413" s="63" t="s">
        <v>756</v>
      </c>
      <c r="K413" s="62" t="s">
        <v>760</v>
      </c>
      <c r="L413" s="205">
        <v>1000000</v>
      </c>
    </row>
    <row r="414" spans="1:12" ht="36" x14ac:dyDescent="0.2">
      <c r="A414" s="197">
        <f t="shared" si="6"/>
        <v>413</v>
      </c>
      <c r="B414" s="58" t="s">
        <v>713</v>
      </c>
      <c r="C414" s="61" t="s">
        <v>749</v>
      </c>
      <c r="D414" s="45" t="s">
        <v>750</v>
      </c>
      <c r="E414" s="6" t="s">
        <v>751</v>
      </c>
      <c r="F414" s="45" t="s">
        <v>752</v>
      </c>
      <c r="G414" s="45" t="s">
        <v>753</v>
      </c>
      <c r="H414" s="6" t="s">
        <v>754</v>
      </c>
      <c r="I414" s="62" t="s">
        <v>755</v>
      </c>
      <c r="J414" s="63" t="s">
        <v>756</v>
      </c>
      <c r="K414" s="62" t="s">
        <v>761</v>
      </c>
      <c r="L414" s="205">
        <v>3000000</v>
      </c>
    </row>
    <row r="415" spans="1:12" ht="36" x14ac:dyDescent="0.2">
      <c r="A415" s="197">
        <f t="shared" si="6"/>
        <v>414</v>
      </c>
      <c r="B415" s="58" t="s">
        <v>713</v>
      </c>
      <c r="C415" s="61" t="s">
        <v>749</v>
      </c>
      <c r="D415" s="45" t="s">
        <v>750</v>
      </c>
      <c r="E415" s="6" t="s">
        <v>751</v>
      </c>
      <c r="F415" s="45" t="s">
        <v>752</v>
      </c>
      <c r="G415" s="45" t="s">
        <v>753</v>
      </c>
      <c r="H415" s="6" t="s">
        <v>754</v>
      </c>
      <c r="I415" s="62" t="s">
        <v>755</v>
      </c>
      <c r="J415" s="63" t="s">
        <v>756</v>
      </c>
      <c r="K415" s="62" t="s">
        <v>762</v>
      </c>
      <c r="L415" s="205">
        <v>900000</v>
      </c>
    </row>
    <row r="416" spans="1:12" ht="36" x14ac:dyDescent="0.2">
      <c r="A416" s="197">
        <f t="shared" si="6"/>
        <v>415</v>
      </c>
      <c r="B416" s="58" t="s">
        <v>713</v>
      </c>
      <c r="C416" s="61" t="s">
        <v>749</v>
      </c>
      <c r="D416" s="45" t="s">
        <v>750</v>
      </c>
      <c r="E416" s="6" t="s">
        <v>751</v>
      </c>
      <c r="F416" s="45" t="s">
        <v>752</v>
      </c>
      <c r="G416" s="45" t="s">
        <v>753</v>
      </c>
      <c r="H416" s="6" t="s">
        <v>754</v>
      </c>
      <c r="I416" s="62" t="s">
        <v>755</v>
      </c>
      <c r="J416" s="63" t="s">
        <v>756</v>
      </c>
      <c r="K416" s="62" t="s">
        <v>763</v>
      </c>
      <c r="L416" s="205">
        <v>75000000</v>
      </c>
    </row>
    <row r="417" spans="1:12" ht="36" x14ac:dyDescent="0.2">
      <c r="A417" s="197">
        <f t="shared" si="6"/>
        <v>416</v>
      </c>
      <c r="B417" s="58" t="s">
        <v>713</v>
      </c>
      <c r="C417" s="61" t="s">
        <v>749</v>
      </c>
      <c r="D417" s="45" t="s">
        <v>750</v>
      </c>
      <c r="E417" s="6" t="s">
        <v>751</v>
      </c>
      <c r="F417" s="45" t="s">
        <v>752</v>
      </c>
      <c r="G417" s="45" t="s">
        <v>753</v>
      </c>
      <c r="H417" s="6" t="s">
        <v>754</v>
      </c>
      <c r="I417" s="62" t="s">
        <v>755</v>
      </c>
      <c r="J417" s="63" t="s">
        <v>756</v>
      </c>
      <c r="K417" s="62" t="s">
        <v>764</v>
      </c>
      <c r="L417" s="205">
        <v>25000000</v>
      </c>
    </row>
    <row r="418" spans="1:12" ht="36" x14ac:dyDescent="0.2">
      <c r="A418" s="197">
        <f t="shared" si="6"/>
        <v>417</v>
      </c>
      <c r="B418" s="58" t="s">
        <v>713</v>
      </c>
      <c r="C418" s="61" t="s">
        <v>749</v>
      </c>
      <c r="D418" s="45" t="s">
        <v>750</v>
      </c>
      <c r="E418" s="6" t="s">
        <v>751</v>
      </c>
      <c r="F418" s="45" t="s">
        <v>752</v>
      </c>
      <c r="G418" s="45" t="s">
        <v>753</v>
      </c>
      <c r="H418" s="6" t="s">
        <v>754</v>
      </c>
      <c r="I418" s="62" t="s">
        <v>755</v>
      </c>
      <c r="J418" s="63" t="s">
        <v>756</v>
      </c>
      <c r="K418" s="62" t="s">
        <v>765</v>
      </c>
      <c r="L418" s="205">
        <v>70000000</v>
      </c>
    </row>
    <row r="419" spans="1:12" ht="36" x14ac:dyDescent="0.2">
      <c r="A419" s="197">
        <f t="shared" si="6"/>
        <v>418</v>
      </c>
      <c r="B419" s="58" t="s">
        <v>713</v>
      </c>
      <c r="C419" s="61" t="s">
        <v>749</v>
      </c>
      <c r="D419" s="45" t="s">
        <v>750</v>
      </c>
      <c r="E419" s="6" t="s">
        <v>751</v>
      </c>
      <c r="F419" s="45" t="s">
        <v>752</v>
      </c>
      <c r="G419" s="45" t="s">
        <v>753</v>
      </c>
      <c r="H419" s="6" t="s">
        <v>754</v>
      </c>
      <c r="I419" s="62" t="s">
        <v>755</v>
      </c>
      <c r="J419" s="63" t="s">
        <v>756</v>
      </c>
      <c r="K419" s="64" t="s">
        <v>766</v>
      </c>
      <c r="L419" s="206">
        <v>30000000</v>
      </c>
    </row>
    <row r="420" spans="1:12" ht="36" x14ac:dyDescent="0.2">
      <c r="A420" s="197">
        <f t="shared" si="6"/>
        <v>419</v>
      </c>
      <c r="B420" s="54" t="s">
        <v>713</v>
      </c>
      <c r="C420" s="61" t="s">
        <v>767</v>
      </c>
      <c r="D420" s="5" t="s">
        <v>768</v>
      </c>
      <c r="E420" s="6" t="s">
        <v>769</v>
      </c>
      <c r="F420" s="45" t="s">
        <v>770</v>
      </c>
      <c r="G420" s="45" t="s">
        <v>771</v>
      </c>
      <c r="H420" s="45" t="s">
        <v>772</v>
      </c>
      <c r="I420" s="62" t="s">
        <v>773</v>
      </c>
      <c r="J420" s="63" t="s">
        <v>774</v>
      </c>
      <c r="K420" s="54" t="s">
        <v>775</v>
      </c>
      <c r="L420" s="207">
        <v>3000000</v>
      </c>
    </row>
    <row r="421" spans="1:12" ht="36" x14ac:dyDescent="0.2">
      <c r="A421" s="197">
        <f t="shared" si="6"/>
        <v>420</v>
      </c>
      <c r="B421" s="54" t="s">
        <v>713</v>
      </c>
      <c r="C421" s="61" t="s">
        <v>767</v>
      </c>
      <c r="D421" s="5" t="s">
        <v>768</v>
      </c>
      <c r="E421" s="6" t="s">
        <v>769</v>
      </c>
      <c r="F421" s="45" t="s">
        <v>770</v>
      </c>
      <c r="G421" s="45" t="s">
        <v>771</v>
      </c>
      <c r="H421" s="45" t="s">
        <v>772</v>
      </c>
      <c r="I421" s="62" t="s">
        <v>773</v>
      </c>
      <c r="J421" s="63" t="s">
        <v>774</v>
      </c>
      <c r="K421" s="54" t="s">
        <v>776</v>
      </c>
      <c r="L421" s="207">
        <v>1350000</v>
      </c>
    </row>
    <row r="422" spans="1:12" ht="36" x14ac:dyDescent="0.2">
      <c r="A422" s="197">
        <f t="shared" si="6"/>
        <v>421</v>
      </c>
      <c r="B422" s="54" t="s">
        <v>713</v>
      </c>
      <c r="C422" s="61" t="s">
        <v>767</v>
      </c>
      <c r="D422" s="5" t="s">
        <v>768</v>
      </c>
      <c r="E422" s="6" t="s">
        <v>769</v>
      </c>
      <c r="F422" s="45" t="s">
        <v>770</v>
      </c>
      <c r="G422" s="45" t="s">
        <v>771</v>
      </c>
      <c r="H422" s="45" t="s">
        <v>772</v>
      </c>
      <c r="I422" s="62" t="s">
        <v>773</v>
      </c>
      <c r="J422" s="63" t="s">
        <v>774</v>
      </c>
      <c r="K422" s="54" t="s">
        <v>777</v>
      </c>
      <c r="L422" s="207">
        <v>4600000</v>
      </c>
    </row>
    <row r="423" spans="1:12" ht="36" x14ac:dyDescent="0.2">
      <c r="A423" s="197">
        <f t="shared" si="6"/>
        <v>422</v>
      </c>
      <c r="B423" s="58" t="s">
        <v>713</v>
      </c>
      <c r="C423" s="62" t="s">
        <v>778</v>
      </c>
      <c r="D423" s="6" t="s">
        <v>779</v>
      </c>
      <c r="E423" s="65" t="s">
        <v>780</v>
      </c>
      <c r="F423" s="45" t="s">
        <v>781</v>
      </c>
      <c r="G423" s="45" t="s">
        <v>781</v>
      </c>
      <c r="H423" s="45" t="s">
        <v>782</v>
      </c>
      <c r="I423" s="54" t="s">
        <v>783</v>
      </c>
      <c r="J423" s="63" t="s">
        <v>784</v>
      </c>
      <c r="K423" s="66" t="s">
        <v>785</v>
      </c>
      <c r="L423" s="204">
        <v>2547183.9998333328</v>
      </c>
    </row>
    <row r="424" spans="1:12" ht="36" x14ac:dyDescent="0.2">
      <c r="A424" s="197">
        <f t="shared" si="6"/>
        <v>423</v>
      </c>
      <c r="B424" s="58" t="s">
        <v>713</v>
      </c>
      <c r="C424" s="62" t="s">
        <v>778</v>
      </c>
      <c r="D424" s="6" t="s">
        <v>779</v>
      </c>
      <c r="E424" s="65" t="s">
        <v>780</v>
      </c>
      <c r="F424" s="45" t="s">
        <v>781</v>
      </c>
      <c r="G424" s="45" t="s">
        <v>781</v>
      </c>
      <c r="H424" s="45" t="s">
        <v>782</v>
      </c>
      <c r="I424" s="54" t="s">
        <v>783</v>
      </c>
      <c r="J424" s="63" t="s">
        <v>784</v>
      </c>
      <c r="K424" s="66" t="s">
        <v>786</v>
      </c>
      <c r="L424" s="204">
        <v>14442314.94493334</v>
      </c>
    </row>
    <row r="425" spans="1:12" ht="36" x14ac:dyDescent="0.2">
      <c r="A425" s="197">
        <f t="shared" si="6"/>
        <v>424</v>
      </c>
      <c r="B425" s="58" t="s">
        <v>713</v>
      </c>
      <c r="C425" s="62" t="s">
        <v>778</v>
      </c>
      <c r="D425" s="6" t="s">
        <v>779</v>
      </c>
      <c r="E425" s="65" t="s">
        <v>780</v>
      </c>
      <c r="F425" s="45" t="s">
        <v>781</v>
      </c>
      <c r="G425" s="45" t="s">
        <v>781</v>
      </c>
      <c r="H425" s="45" t="s">
        <v>782</v>
      </c>
      <c r="I425" s="54" t="s">
        <v>783</v>
      </c>
      <c r="J425" s="63" t="s">
        <v>784</v>
      </c>
      <c r="K425" s="66" t="s">
        <v>787</v>
      </c>
      <c r="L425" s="204">
        <v>602233.33140000002</v>
      </c>
    </row>
    <row r="426" spans="1:12" ht="36" x14ac:dyDescent="0.2">
      <c r="A426" s="197">
        <f t="shared" si="6"/>
        <v>425</v>
      </c>
      <c r="B426" s="58" t="s">
        <v>713</v>
      </c>
      <c r="C426" s="62" t="s">
        <v>778</v>
      </c>
      <c r="D426" s="6" t="s">
        <v>779</v>
      </c>
      <c r="E426" s="65" t="s">
        <v>780</v>
      </c>
      <c r="F426" s="45" t="s">
        <v>781</v>
      </c>
      <c r="G426" s="45" t="s">
        <v>781</v>
      </c>
      <c r="H426" s="45" t="s">
        <v>782</v>
      </c>
      <c r="I426" s="54" t="s">
        <v>783</v>
      </c>
      <c r="J426" s="63" t="s">
        <v>784</v>
      </c>
      <c r="K426" s="66" t="s">
        <v>788</v>
      </c>
      <c r="L426" s="204">
        <v>3242632.5443666657</v>
      </c>
    </row>
    <row r="427" spans="1:12" ht="36" x14ac:dyDescent="0.2">
      <c r="A427" s="197">
        <f t="shared" si="6"/>
        <v>426</v>
      </c>
      <c r="B427" s="58" t="s">
        <v>713</v>
      </c>
      <c r="C427" s="62" t="s">
        <v>778</v>
      </c>
      <c r="D427" s="6" t="s">
        <v>779</v>
      </c>
      <c r="E427" s="65" t="s">
        <v>780</v>
      </c>
      <c r="F427" s="45" t="s">
        <v>781</v>
      </c>
      <c r="G427" s="45" t="s">
        <v>781</v>
      </c>
      <c r="H427" s="45" t="s">
        <v>782</v>
      </c>
      <c r="I427" s="54" t="s">
        <v>783</v>
      </c>
      <c r="J427" s="63" t="s">
        <v>784</v>
      </c>
      <c r="K427" s="66" t="s">
        <v>789</v>
      </c>
      <c r="L427" s="204">
        <v>1395600.3370000001</v>
      </c>
    </row>
    <row r="428" spans="1:12" ht="36" x14ac:dyDescent="0.2">
      <c r="A428" s="197">
        <f t="shared" si="6"/>
        <v>427</v>
      </c>
      <c r="B428" s="58" t="s">
        <v>713</v>
      </c>
      <c r="C428" s="62" t="s">
        <v>778</v>
      </c>
      <c r="D428" s="6" t="s">
        <v>779</v>
      </c>
      <c r="E428" s="65" t="s">
        <v>780</v>
      </c>
      <c r="F428" s="45" t="s">
        <v>781</v>
      </c>
      <c r="G428" s="45" t="s">
        <v>781</v>
      </c>
      <c r="H428" s="45" t="s">
        <v>782</v>
      </c>
      <c r="I428" s="54" t="s">
        <v>783</v>
      </c>
      <c r="J428" s="63" t="s">
        <v>784</v>
      </c>
      <c r="K428" s="66" t="s">
        <v>790</v>
      </c>
      <c r="L428" s="204">
        <v>4463645.4169333326</v>
      </c>
    </row>
    <row r="429" spans="1:12" ht="36" x14ac:dyDescent="0.2">
      <c r="A429" s="197">
        <f t="shared" si="6"/>
        <v>428</v>
      </c>
      <c r="B429" s="58" t="s">
        <v>713</v>
      </c>
      <c r="C429" s="62" t="s">
        <v>778</v>
      </c>
      <c r="D429" s="6" t="s">
        <v>779</v>
      </c>
      <c r="E429" s="65" t="s">
        <v>780</v>
      </c>
      <c r="F429" s="45" t="s">
        <v>781</v>
      </c>
      <c r="G429" s="45" t="s">
        <v>781</v>
      </c>
      <c r="H429" s="45" t="s">
        <v>782</v>
      </c>
      <c r="I429" s="54" t="s">
        <v>783</v>
      </c>
      <c r="J429" s="63" t="s">
        <v>784</v>
      </c>
      <c r="K429" s="66" t="s">
        <v>791</v>
      </c>
      <c r="L429" s="204">
        <v>2563057.4247333328</v>
      </c>
    </row>
    <row r="430" spans="1:12" ht="36" x14ac:dyDescent="0.2">
      <c r="A430" s="197">
        <f t="shared" si="6"/>
        <v>429</v>
      </c>
      <c r="B430" s="58" t="s">
        <v>713</v>
      </c>
      <c r="C430" s="62" t="s">
        <v>778</v>
      </c>
      <c r="D430" s="6" t="s">
        <v>779</v>
      </c>
      <c r="E430" s="65" t="s">
        <v>780</v>
      </c>
      <c r="F430" s="45" t="s">
        <v>781</v>
      </c>
      <c r="G430" s="45" t="s">
        <v>781</v>
      </c>
      <c r="H430" s="45" t="s">
        <v>782</v>
      </c>
      <c r="I430" s="54" t="s">
        <v>783</v>
      </c>
      <c r="J430" s="63" t="s">
        <v>784</v>
      </c>
      <c r="K430" s="66" t="s">
        <v>792</v>
      </c>
      <c r="L430" s="204">
        <v>3743820.4265000015</v>
      </c>
    </row>
    <row r="431" spans="1:12" ht="36" x14ac:dyDescent="0.2">
      <c r="A431" s="197">
        <f t="shared" si="6"/>
        <v>430</v>
      </c>
      <c r="B431" s="58" t="s">
        <v>713</v>
      </c>
      <c r="C431" s="62" t="s">
        <v>778</v>
      </c>
      <c r="D431" s="6" t="s">
        <v>779</v>
      </c>
      <c r="E431" s="65" t="s">
        <v>780</v>
      </c>
      <c r="F431" s="45" t="s">
        <v>781</v>
      </c>
      <c r="G431" s="45" t="s">
        <v>781</v>
      </c>
      <c r="H431" s="45" t="s">
        <v>782</v>
      </c>
      <c r="I431" s="54" t="s">
        <v>783</v>
      </c>
      <c r="J431" s="63" t="s">
        <v>784</v>
      </c>
      <c r="K431" s="66" t="s">
        <v>793</v>
      </c>
      <c r="L431" s="204">
        <v>14936064.042166665</v>
      </c>
    </row>
    <row r="432" spans="1:12" ht="36" x14ac:dyDescent="0.2">
      <c r="A432" s="197">
        <f t="shared" si="6"/>
        <v>431</v>
      </c>
      <c r="B432" s="58" t="s">
        <v>713</v>
      </c>
      <c r="C432" s="62" t="s">
        <v>778</v>
      </c>
      <c r="D432" s="6" t="s">
        <v>779</v>
      </c>
      <c r="E432" s="65" t="s">
        <v>780</v>
      </c>
      <c r="F432" s="45" t="s">
        <v>781</v>
      </c>
      <c r="G432" s="45" t="s">
        <v>781</v>
      </c>
      <c r="H432" s="45" t="s">
        <v>782</v>
      </c>
      <c r="I432" s="54" t="s">
        <v>783</v>
      </c>
      <c r="J432" s="63" t="s">
        <v>784</v>
      </c>
      <c r="K432" s="66" t="s">
        <v>794</v>
      </c>
      <c r="L432" s="204">
        <v>1037630.0991666666</v>
      </c>
    </row>
    <row r="433" spans="1:12" ht="36" x14ac:dyDescent="0.2">
      <c r="A433" s="197">
        <f t="shared" si="6"/>
        <v>432</v>
      </c>
      <c r="B433" s="58" t="s">
        <v>713</v>
      </c>
      <c r="C433" s="62" t="s">
        <v>778</v>
      </c>
      <c r="D433" s="6" t="s">
        <v>779</v>
      </c>
      <c r="E433" s="65" t="s">
        <v>780</v>
      </c>
      <c r="F433" s="45" t="s">
        <v>781</v>
      </c>
      <c r="G433" s="45" t="s">
        <v>781</v>
      </c>
      <c r="H433" s="45" t="s">
        <v>782</v>
      </c>
      <c r="I433" s="54" t="s">
        <v>783</v>
      </c>
      <c r="J433" s="63" t="s">
        <v>784</v>
      </c>
      <c r="K433" s="66" t="s">
        <v>129</v>
      </c>
      <c r="L433" s="204">
        <v>3134705.7402333333</v>
      </c>
    </row>
    <row r="434" spans="1:12" ht="36" x14ac:dyDescent="0.2">
      <c r="A434" s="197">
        <f t="shared" si="6"/>
        <v>433</v>
      </c>
      <c r="B434" s="58" t="s">
        <v>713</v>
      </c>
      <c r="C434" s="62" t="s">
        <v>795</v>
      </c>
      <c r="D434" s="5" t="s">
        <v>796</v>
      </c>
      <c r="E434" s="65" t="s">
        <v>797</v>
      </c>
      <c r="F434" s="167" t="s">
        <v>798</v>
      </c>
      <c r="G434" s="45" t="s">
        <v>799</v>
      </c>
      <c r="H434" s="45" t="s">
        <v>800</v>
      </c>
      <c r="I434" s="62" t="s">
        <v>801</v>
      </c>
      <c r="J434" s="62" t="s">
        <v>802</v>
      </c>
      <c r="K434" s="67" t="s">
        <v>803</v>
      </c>
      <c r="L434" s="208">
        <v>18300000</v>
      </c>
    </row>
    <row r="435" spans="1:12" ht="36" x14ac:dyDescent="0.2">
      <c r="A435" s="197">
        <f t="shared" si="6"/>
        <v>434</v>
      </c>
      <c r="B435" s="58" t="s">
        <v>713</v>
      </c>
      <c r="C435" s="62" t="s">
        <v>795</v>
      </c>
      <c r="D435" s="5" t="s">
        <v>796</v>
      </c>
      <c r="E435" s="65" t="s">
        <v>797</v>
      </c>
      <c r="F435" s="167" t="s">
        <v>798</v>
      </c>
      <c r="G435" s="45" t="s">
        <v>799</v>
      </c>
      <c r="H435" s="45" t="s">
        <v>800</v>
      </c>
      <c r="I435" s="62" t="s">
        <v>801</v>
      </c>
      <c r="J435" s="62" t="s">
        <v>802</v>
      </c>
      <c r="K435" s="67" t="s">
        <v>804</v>
      </c>
      <c r="L435" s="208">
        <v>8300000</v>
      </c>
    </row>
    <row r="436" spans="1:12" ht="36" x14ac:dyDescent="0.2">
      <c r="A436" s="197">
        <f t="shared" si="6"/>
        <v>435</v>
      </c>
      <c r="B436" s="58" t="s">
        <v>713</v>
      </c>
      <c r="C436" s="62" t="s">
        <v>795</v>
      </c>
      <c r="D436" s="5" t="s">
        <v>796</v>
      </c>
      <c r="E436" s="65" t="s">
        <v>797</v>
      </c>
      <c r="F436" s="167" t="s">
        <v>798</v>
      </c>
      <c r="G436" s="45" t="s">
        <v>799</v>
      </c>
      <c r="H436" s="45" t="s">
        <v>800</v>
      </c>
      <c r="I436" s="62" t="s">
        <v>801</v>
      </c>
      <c r="J436" s="62" t="s">
        <v>802</v>
      </c>
      <c r="K436" s="67" t="s">
        <v>805</v>
      </c>
      <c r="L436" s="208">
        <v>600000</v>
      </c>
    </row>
    <row r="437" spans="1:12" ht="36" x14ac:dyDescent="0.2">
      <c r="A437" s="197">
        <f t="shared" si="6"/>
        <v>436</v>
      </c>
      <c r="B437" s="58" t="s">
        <v>713</v>
      </c>
      <c r="C437" s="62" t="s">
        <v>795</v>
      </c>
      <c r="D437" s="5" t="s">
        <v>796</v>
      </c>
      <c r="E437" s="65" t="s">
        <v>797</v>
      </c>
      <c r="F437" s="167" t="s">
        <v>798</v>
      </c>
      <c r="G437" s="45" t="s">
        <v>799</v>
      </c>
      <c r="H437" s="45" t="s">
        <v>800</v>
      </c>
      <c r="I437" s="62" t="s">
        <v>801</v>
      </c>
      <c r="J437" s="62" t="s">
        <v>802</v>
      </c>
      <c r="K437" s="67" t="s">
        <v>806</v>
      </c>
      <c r="L437" s="208">
        <v>9250000</v>
      </c>
    </row>
    <row r="438" spans="1:12" ht="24" customHeight="1" x14ac:dyDescent="0.2">
      <c r="A438" s="197">
        <f t="shared" si="6"/>
        <v>437</v>
      </c>
      <c r="B438" s="137" t="s">
        <v>807</v>
      </c>
      <c r="C438" s="9" t="s">
        <v>808</v>
      </c>
      <c r="D438" s="172" t="s">
        <v>809</v>
      </c>
      <c r="E438" s="167" t="s">
        <v>810</v>
      </c>
      <c r="F438" s="9" t="s">
        <v>811</v>
      </c>
      <c r="G438" s="9" t="s">
        <v>812</v>
      </c>
      <c r="H438" s="9" t="s">
        <v>813</v>
      </c>
      <c r="I438" s="9" t="s">
        <v>814</v>
      </c>
      <c r="J438" s="9" t="s">
        <v>4262</v>
      </c>
      <c r="K438" s="9" t="s">
        <v>815</v>
      </c>
      <c r="L438" s="209">
        <v>300000000</v>
      </c>
    </row>
    <row r="439" spans="1:12" ht="48" x14ac:dyDescent="0.2">
      <c r="A439" s="197">
        <f t="shared" si="6"/>
        <v>438</v>
      </c>
      <c r="B439" s="137" t="s">
        <v>807</v>
      </c>
      <c r="C439" s="9" t="s">
        <v>808</v>
      </c>
      <c r="D439" s="172" t="s">
        <v>809</v>
      </c>
      <c r="E439" s="167" t="s">
        <v>4263</v>
      </c>
      <c r="F439" s="9" t="s">
        <v>811</v>
      </c>
      <c r="G439" s="9" t="s">
        <v>812</v>
      </c>
      <c r="H439" s="9" t="s">
        <v>813</v>
      </c>
      <c r="I439" s="9" t="s">
        <v>4267</v>
      </c>
      <c r="J439" s="9" t="s">
        <v>4262</v>
      </c>
      <c r="K439" s="9" t="s">
        <v>815</v>
      </c>
      <c r="L439" s="209">
        <v>150000000</v>
      </c>
    </row>
    <row r="440" spans="1:12" ht="48" x14ac:dyDescent="0.2">
      <c r="A440" s="197">
        <f t="shared" si="6"/>
        <v>439</v>
      </c>
      <c r="B440" s="137" t="s">
        <v>807</v>
      </c>
      <c r="C440" s="9" t="s">
        <v>808</v>
      </c>
      <c r="D440" s="172" t="s">
        <v>809</v>
      </c>
      <c r="E440" s="167" t="s">
        <v>4264</v>
      </c>
      <c r="F440" s="9" t="s">
        <v>811</v>
      </c>
      <c r="G440" s="9" t="s">
        <v>812</v>
      </c>
      <c r="H440" s="9" t="s">
        <v>813</v>
      </c>
      <c r="I440" s="9" t="s">
        <v>4268</v>
      </c>
      <c r="J440" s="9" t="s">
        <v>4262</v>
      </c>
      <c r="K440" s="9" t="s">
        <v>815</v>
      </c>
      <c r="L440" s="209">
        <v>15000000</v>
      </c>
    </row>
    <row r="441" spans="1:12" ht="48" x14ac:dyDescent="0.2">
      <c r="A441" s="197">
        <f t="shared" si="6"/>
        <v>440</v>
      </c>
      <c r="B441" s="137" t="s">
        <v>807</v>
      </c>
      <c r="C441" s="9" t="s">
        <v>808</v>
      </c>
      <c r="D441" s="172" t="s">
        <v>809</v>
      </c>
      <c r="E441" s="167" t="s">
        <v>4265</v>
      </c>
      <c r="F441" s="9" t="s">
        <v>811</v>
      </c>
      <c r="G441" s="9" t="s">
        <v>812</v>
      </c>
      <c r="H441" s="9" t="s">
        <v>813</v>
      </c>
      <c r="I441" s="9" t="s">
        <v>4269</v>
      </c>
      <c r="J441" s="9" t="s">
        <v>4262</v>
      </c>
      <c r="K441" s="9" t="s">
        <v>815</v>
      </c>
      <c r="L441" s="209">
        <v>9000000</v>
      </c>
    </row>
    <row r="442" spans="1:12" ht="48" x14ac:dyDescent="0.2">
      <c r="A442" s="197">
        <f t="shared" si="6"/>
        <v>441</v>
      </c>
      <c r="B442" s="137" t="s">
        <v>807</v>
      </c>
      <c r="C442" s="9" t="s">
        <v>808</v>
      </c>
      <c r="D442" s="172" t="s">
        <v>809</v>
      </c>
      <c r="E442" s="167" t="s">
        <v>4266</v>
      </c>
      <c r="F442" s="9" t="s">
        <v>811</v>
      </c>
      <c r="G442" s="9" t="s">
        <v>812</v>
      </c>
      <c r="H442" s="9" t="s">
        <v>813</v>
      </c>
      <c r="I442" s="9" t="s">
        <v>4270</v>
      </c>
      <c r="J442" s="9" t="s">
        <v>4262</v>
      </c>
      <c r="K442" s="9" t="s">
        <v>815</v>
      </c>
      <c r="L442" s="209">
        <v>15000000</v>
      </c>
    </row>
    <row r="443" spans="1:12" ht="27.75" customHeight="1" x14ac:dyDescent="0.2">
      <c r="A443" s="197">
        <f t="shared" si="6"/>
        <v>442</v>
      </c>
      <c r="B443" s="137" t="s">
        <v>807</v>
      </c>
      <c r="C443" s="9" t="s">
        <v>816</v>
      </c>
      <c r="D443" s="167" t="s">
        <v>817</v>
      </c>
      <c r="E443" s="167" t="s">
        <v>818</v>
      </c>
      <c r="F443" s="9" t="s">
        <v>819</v>
      </c>
      <c r="G443" s="9" t="s">
        <v>819</v>
      </c>
      <c r="H443" s="9" t="s">
        <v>820</v>
      </c>
      <c r="I443" s="9" t="s">
        <v>821</v>
      </c>
      <c r="J443" s="9" t="s">
        <v>822</v>
      </c>
      <c r="K443" s="9" t="s">
        <v>234</v>
      </c>
      <c r="L443" s="210">
        <v>4400000</v>
      </c>
    </row>
    <row r="444" spans="1:12" ht="36.75" customHeight="1" x14ac:dyDescent="0.2">
      <c r="A444" s="197">
        <f t="shared" si="6"/>
        <v>443</v>
      </c>
      <c r="B444" s="137" t="s">
        <v>807</v>
      </c>
      <c r="C444" s="9" t="s">
        <v>816</v>
      </c>
      <c r="D444" s="167" t="s">
        <v>817</v>
      </c>
      <c r="E444" s="167" t="s">
        <v>4271</v>
      </c>
      <c r="F444" s="9" t="s">
        <v>819</v>
      </c>
      <c r="G444" s="9" t="s">
        <v>819</v>
      </c>
      <c r="H444" s="9" t="s">
        <v>820</v>
      </c>
      <c r="I444" s="9" t="s">
        <v>4273</v>
      </c>
      <c r="J444" s="9" t="s">
        <v>822</v>
      </c>
      <c r="K444" s="68" t="s">
        <v>823</v>
      </c>
      <c r="L444" s="211">
        <v>4800000</v>
      </c>
    </row>
    <row r="445" spans="1:12" ht="37.5" customHeight="1" x14ac:dyDescent="0.2">
      <c r="A445" s="197">
        <f t="shared" si="6"/>
        <v>444</v>
      </c>
      <c r="B445" s="137" t="s">
        <v>807</v>
      </c>
      <c r="C445" s="9" t="s">
        <v>816</v>
      </c>
      <c r="D445" s="167" t="s">
        <v>817</v>
      </c>
      <c r="E445" s="167" t="s">
        <v>4272</v>
      </c>
      <c r="F445" s="9" t="s">
        <v>819</v>
      </c>
      <c r="G445" s="9" t="s">
        <v>819</v>
      </c>
      <c r="H445" s="9" t="s">
        <v>820</v>
      </c>
      <c r="I445" s="9" t="s">
        <v>4274</v>
      </c>
      <c r="J445" s="9" t="s">
        <v>822</v>
      </c>
      <c r="K445" s="68" t="s">
        <v>824</v>
      </c>
      <c r="L445" s="211">
        <v>1300000</v>
      </c>
    </row>
    <row r="446" spans="1:12" ht="40.5" customHeight="1" x14ac:dyDescent="0.2">
      <c r="A446" s="197">
        <f t="shared" si="6"/>
        <v>445</v>
      </c>
      <c r="B446" s="10" t="s">
        <v>12</v>
      </c>
      <c r="C446" s="19" t="s">
        <v>13</v>
      </c>
      <c r="D446" s="25" t="s">
        <v>14</v>
      </c>
      <c r="E446" s="19" t="s">
        <v>15</v>
      </c>
      <c r="F446" s="10" t="s">
        <v>16</v>
      </c>
      <c r="G446" s="10" t="s">
        <v>16</v>
      </c>
      <c r="H446" s="19" t="s">
        <v>17</v>
      </c>
      <c r="I446" s="10" t="s">
        <v>18</v>
      </c>
      <c r="J446" s="26" t="s">
        <v>19</v>
      </c>
      <c r="K446" s="2" t="s">
        <v>20</v>
      </c>
      <c r="L446" s="212">
        <v>1170566.3333333333</v>
      </c>
    </row>
    <row r="447" spans="1:12" ht="36" x14ac:dyDescent="0.2">
      <c r="A447" s="197">
        <f t="shared" si="6"/>
        <v>446</v>
      </c>
      <c r="B447" s="10" t="s">
        <v>12</v>
      </c>
      <c r="C447" s="19" t="s">
        <v>13</v>
      </c>
      <c r="D447" s="25" t="s">
        <v>14</v>
      </c>
      <c r="E447" s="19" t="s">
        <v>15</v>
      </c>
      <c r="F447" s="10" t="s">
        <v>16</v>
      </c>
      <c r="G447" s="10" t="s">
        <v>16</v>
      </c>
      <c r="H447" s="19" t="s">
        <v>17</v>
      </c>
      <c r="I447" s="10" t="s">
        <v>18</v>
      </c>
      <c r="J447" s="26" t="s">
        <v>19</v>
      </c>
      <c r="K447" s="2" t="s">
        <v>21</v>
      </c>
      <c r="L447" s="212">
        <v>1849783.5166666666</v>
      </c>
    </row>
    <row r="448" spans="1:12" ht="36" x14ac:dyDescent="0.2">
      <c r="A448" s="197">
        <f t="shared" si="6"/>
        <v>447</v>
      </c>
      <c r="B448" s="10" t="s">
        <v>12</v>
      </c>
      <c r="C448" s="19" t="s">
        <v>13</v>
      </c>
      <c r="D448" s="25" t="s">
        <v>14</v>
      </c>
      <c r="E448" s="19" t="s">
        <v>15</v>
      </c>
      <c r="F448" s="10" t="s">
        <v>16</v>
      </c>
      <c r="G448" s="10" t="s">
        <v>16</v>
      </c>
      <c r="H448" s="19" t="s">
        <v>17</v>
      </c>
      <c r="I448" s="10" t="s">
        <v>18</v>
      </c>
      <c r="J448" s="26" t="s">
        <v>19</v>
      </c>
      <c r="K448" s="2" t="s">
        <v>22</v>
      </c>
      <c r="L448" s="212">
        <v>786666.66666666663</v>
      </c>
    </row>
    <row r="449" spans="1:12" ht="36" x14ac:dyDescent="0.2">
      <c r="A449" s="197">
        <f t="shared" si="6"/>
        <v>448</v>
      </c>
      <c r="B449" s="10" t="s">
        <v>12</v>
      </c>
      <c r="C449" s="19" t="s">
        <v>13</v>
      </c>
      <c r="D449" s="25" t="s">
        <v>14</v>
      </c>
      <c r="E449" s="19" t="s">
        <v>15</v>
      </c>
      <c r="F449" s="10" t="s">
        <v>16</v>
      </c>
      <c r="G449" s="10" t="s">
        <v>16</v>
      </c>
      <c r="H449" s="19" t="s">
        <v>17</v>
      </c>
      <c r="I449" s="10" t="s">
        <v>18</v>
      </c>
      <c r="J449" s="26" t="s">
        <v>19</v>
      </c>
      <c r="K449" s="2" t="s">
        <v>23</v>
      </c>
      <c r="L449" s="212">
        <v>1748686.6808333334</v>
      </c>
    </row>
    <row r="450" spans="1:12" ht="36" x14ac:dyDescent="0.2">
      <c r="A450" s="197">
        <f t="shared" si="6"/>
        <v>449</v>
      </c>
      <c r="B450" s="10" t="s">
        <v>12</v>
      </c>
      <c r="C450" s="19" t="s">
        <v>13</v>
      </c>
      <c r="D450" s="25" t="s">
        <v>14</v>
      </c>
      <c r="E450" s="19" t="s">
        <v>15</v>
      </c>
      <c r="F450" s="10" t="s">
        <v>16</v>
      </c>
      <c r="G450" s="10" t="s">
        <v>16</v>
      </c>
      <c r="H450" s="19" t="s">
        <v>17</v>
      </c>
      <c r="I450" s="10" t="s">
        <v>18</v>
      </c>
      <c r="J450" s="26" t="s">
        <v>19</v>
      </c>
      <c r="K450" s="2" t="s">
        <v>23</v>
      </c>
      <c r="L450" s="212">
        <v>1748686.68</v>
      </c>
    </row>
    <row r="451" spans="1:12" ht="36" x14ac:dyDescent="0.2">
      <c r="A451" s="197">
        <f t="shared" si="6"/>
        <v>450</v>
      </c>
      <c r="B451" s="10" t="s">
        <v>12</v>
      </c>
      <c r="C451" s="19" t="s">
        <v>13</v>
      </c>
      <c r="D451" s="25" t="s">
        <v>14</v>
      </c>
      <c r="E451" s="19" t="s">
        <v>15</v>
      </c>
      <c r="F451" s="10" t="s">
        <v>16</v>
      </c>
      <c r="G451" s="10" t="s">
        <v>16</v>
      </c>
      <c r="H451" s="19" t="s">
        <v>17</v>
      </c>
      <c r="I451" s="10" t="s">
        <v>18</v>
      </c>
      <c r="J451" s="26" t="s">
        <v>19</v>
      </c>
      <c r="K451" s="2" t="s">
        <v>24</v>
      </c>
      <c r="L451" s="212">
        <v>1060417.7058333333</v>
      </c>
    </row>
    <row r="452" spans="1:12" ht="36" x14ac:dyDescent="0.2">
      <c r="A452" s="197">
        <f t="shared" si="6"/>
        <v>451</v>
      </c>
      <c r="B452" s="10" t="s">
        <v>12</v>
      </c>
      <c r="C452" s="19" t="s">
        <v>13</v>
      </c>
      <c r="D452" s="25" t="s">
        <v>14</v>
      </c>
      <c r="E452" s="19" t="s">
        <v>15</v>
      </c>
      <c r="F452" s="10" t="s">
        <v>16</v>
      </c>
      <c r="G452" s="10" t="s">
        <v>16</v>
      </c>
      <c r="H452" s="19" t="s">
        <v>17</v>
      </c>
      <c r="I452" s="10" t="s">
        <v>18</v>
      </c>
      <c r="J452" s="26" t="s">
        <v>19</v>
      </c>
      <c r="K452" s="2" t="s">
        <v>25</v>
      </c>
      <c r="L452" s="212">
        <v>7367134.6908333339</v>
      </c>
    </row>
    <row r="453" spans="1:12" ht="36" x14ac:dyDescent="0.2">
      <c r="A453" s="197">
        <f t="shared" ref="A453:A516" si="7">A452+1</f>
        <v>452</v>
      </c>
      <c r="B453" s="10" t="s">
        <v>12</v>
      </c>
      <c r="C453" s="19" t="s">
        <v>13</v>
      </c>
      <c r="D453" s="25" t="s">
        <v>14</v>
      </c>
      <c r="E453" s="19" t="s">
        <v>15</v>
      </c>
      <c r="F453" s="10" t="s">
        <v>16</v>
      </c>
      <c r="G453" s="10" t="s">
        <v>16</v>
      </c>
      <c r="H453" s="19" t="s">
        <v>17</v>
      </c>
      <c r="I453" s="10" t="s">
        <v>18</v>
      </c>
      <c r="J453" s="26" t="s">
        <v>19</v>
      </c>
      <c r="K453" s="2" t="s">
        <v>26</v>
      </c>
      <c r="L453" s="212">
        <v>2826440.6133333333</v>
      </c>
    </row>
    <row r="454" spans="1:12" ht="36" x14ac:dyDescent="0.2">
      <c r="A454" s="197">
        <f t="shared" si="7"/>
        <v>453</v>
      </c>
      <c r="B454" s="10" t="s">
        <v>12</v>
      </c>
      <c r="C454" s="19" t="s">
        <v>13</v>
      </c>
      <c r="D454" s="25" t="s">
        <v>14</v>
      </c>
      <c r="E454" s="19" t="s">
        <v>15</v>
      </c>
      <c r="F454" s="10" t="s">
        <v>16</v>
      </c>
      <c r="G454" s="10" t="s">
        <v>16</v>
      </c>
      <c r="H454" s="19" t="s">
        <v>17</v>
      </c>
      <c r="I454" s="10" t="s">
        <v>18</v>
      </c>
      <c r="J454" s="26" t="s">
        <v>19</v>
      </c>
      <c r="K454" s="2" t="s">
        <v>27</v>
      </c>
      <c r="L454" s="212">
        <v>1289923.2758333334</v>
      </c>
    </row>
    <row r="455" spans="1:12" ht="36" x14ac:dyDescent="0.2">
      <c r="A455" s="197">
        <f t="shared" si="7"/>
        <v>454</v>
      </c>
      <c r="B455" s="10" t="s">
        <v>12</v>
      </c>
      <c r="C455" s="19" t="s">
        <v>13</v>
      </c>
      <c r="D455" s="25" t="s">
        <v>14</v>
      </c>
      <c r="E455" s="19" t="s">
        <v>15</v>
      </c>
      <c r="F455" s="10" t="s">
        <v>16</v>
      </c>
      <c r="G455" s="10" t="s">
        <v>16</v>
      </c>
      <c r="H455" s="19" t="s">
        <v>17</v>
      </c>
      <c r="I455" s="10" t="s">
        <v>18</v>
      </c>
      <c r="J455" s="26" t="s">
        <v>19</v>
      </c>
      <c r="K455" s="2" t="s">
        <v>28</v>
      </c>
      <c r="L455" s="212">
        <v>2221939.9166666665</v>
      </c>
    </row>
    <row r="456" spans="1:12" ht="36" x14ac:dyDescent="0.2">
      <c r="A456" s="197">
        <f t="shared" si="7"/>
        <v>455</v>
      </c>
      <c r="B456" s="10" t="s">
        <v>12</v>
      </c>
      <c r="C456" s="19" t="s">
        <v>13</v>
      </c>
      <c r="D456" s="25" t="s">
        <v>14</v>
      </c>
      <c r="E456" s="19" t="s">
        <v>15</v>
      </c>
      <c r="F456" s="10" t="s">
        <v>16</v>
      </c>
      <c r="G456" s="10" t="s">
        <v>16</v>
      </c>
      <c r="H456" s="19" t="s">
        <v>17</v>
      </c>
      <c r="I456" s="10" t="s">
        <v>18</v>
      </c>
      <c r="J456" s="26" t="s">
        <v>19</v>
      </c>
      <c r="K456" s="2" t="s">
        <v>29</v>
      </c>
      <c r="L456" s="212">
        <v>4326823.6583333332</v>
      </c>
    </row>
    <row r="457" spans="1:12" ht="36" x14ac:dyDescent="0.2">
      <c r="A457" s="197">
        <f t="shared" si="7"/>
        <v>456</v>
      </c>
      <c r="B457" s="10" t="s">
        <v>12</v>
      </c>
      <c r="C457" s="19" t="s">
        <v>13</v>
      </c>
      <c r="D457" s="25" t="s">
        <v>14</v>
      </c>
      <c r="E457" s="19" t="s">
        <v>15</v>
      </c>
      <c r="F457" s="10" t="s">
        <v>16</v>
      </c>
      <c r="G457" s="10" t="s">
        <v>16</v>
      </c>
      <c r="H457" s="19" t="s">
        <v>17</v>
      </c>
      <c r="I457" s="10" t="s">
        <v>18</v>
      </c>
      <c r="J457" s="26" t="s">
        <v>19</v>
      </c>
      <c r="K457" s="2" t="s">
        <v>30</v>
      </c>
      <c r="L457" s="212">
        <v>1484834.8091666668</v>
      </c>
    </row>
    <row r="458" spans="1:12" ht="36" x14ac:dyDescent="0.2">
      <c r="A458" s="197">
        <f t="shared" si="7"/>
        <v>457</v>
      </c>
      <c r="B458" s="10" t="s">
        <v>12</v>
      </c>
      <c r="C458" s="19" t="s">
        <v>13</v>
      </c>
      <c r="D458" s="25" t="s">
        <v>31</v>
      </c>
      <c r="E458" s="19" t="s">
        <v>15</v>
      </c>
      <c r="F458" s="10" t="s">
        <v>16</v>
      </c>
      <c r="G458" s="10" t="s">
        <v>16</v>
      </c>
      <c r="H458" s="19" t="s">
        <v>17</v>
      </c>
      <c r="I458" s="10" t="s">
        <v>18</v>
      </c>
      <c r="J458" s="26" t="s">
        <v>19</v>
      </c>
      <c r="K458" s="2" t="s">
        <v>32</v>
      </c>
      <c r="L458" s="212">
        <v>560108.3175</v>
      </c>
    </row>
    <row r="459" spans="1:12" ht="36" x14ac:dyDescent="0.2">
      <c r="A459" s="197">
        <f t="shared" si="7"/>
        <v>458</v>
      </c>
      <c r="B459" s="10" t="s">
        <v>12</v>
      </c>
      <c r="C459" s="19" t="s">
        <v>13</v>
      </c>
      <c r="D459" s="25" t="s">
        <v>31</v>
      </c>
      <c r="E459" s="19" t="s">
        <v>15</v>
      </c>
      <c r="F459" s="10" t="s">
        <v>16</v>
      </c>
      <c r="G459" s="10" t="s">
        <v>16</v>
      </c>
      <c r="H459" s="19" t="s">
        <v>17</v>
      </c>
      <c r="I459" s="10" t="s">
        <v>18</v>
      </c>
      <c r="J459" s="26" t="s">
        <v>19</v>
      </c>
      <c r="K459" s="2" t="s">
        <v>33</v>
      </c>
      <c r="L459" s="212">
        <v>888102.1791666667</v>
      </c>
    </row>
    <row r="460" spans="1:12" ht="36" x14ac:dyDescent="0.2">
      <c r="A460" s="197">
        <f t="shared" si="7"/>
        <v>459</v>
      </c>
      <c r="B460" s="10" t="s">
        <v>12</v>
      </c>
      <c r="C460" s="19" t="s">
        <v>13</v>
      </c>
      <c r="D460" s="25" t="s">
        <v>34</v>
      </c>
      <c r="E460" s="19" t="s">
        <v>15</v>
      </c>
      <c r="F460" s="10" t="s">
        <v>16</v>
      </c>
      <c r="G460" s="10" t="s">
        <v>16</v>
      </c>
      <c r="H460" s="19" t="s">
        <v>17</v>
      </c>
      <c r="I460" s="10" t="s">
        <v>18</v>
      </c>
      <c r="J460" s="26" t="s">
        <v>19</v>
      </c>
      <c r="K460" s="2" t="s">
        <v>35</v>
      </c>
      <c r="L460" s="212">
        <v>554013.04999999993</v>
      </c>
    </row>
    <row r="461" spans="1:12" ht="36" x14ac:dyDescent="0.2">
      <c r="A461" s="197">
        <f t="shared" si="7"/>
        <v>460</v>
      </c>
      <c r="B461" s="10" t="s">
        <v>12</v>
      </c>
      <c r="C461" s="19" t="s">
        <v>13</v>
      </c>
      <c r="D461" s="25" t="s">
        <v>34</v>
      </c>
      <c r="E461" s="19" t="s">
        <v>15</v>
      </c>
      <c r="F461" s="10" t="s">
        <v>16</v>
      </c>
      <c r="G461" s="10" t="s">
        <v>16</v>
      </c>
      <c r="H461" s="19" t="s">
        <v>17</v>
      </c>
      <c r="I461" s="10" t="s">
        <v>18</v>
      </c>
      <c r="J461" s="26" t="s">
        <v>19</v>
      </c>
      <c r="K461" s="2" t="s">
        <v>36</v>
      </c>
      <c r="L461" s="212">
        <v>559571.56333333335</v>
      </c>
    </row>
    <row r="462" spans="1:12" ht="36" x14ac:dyDescent="0.2">
      <c r="A462" s="197">
        <f t="shared" si="7"/>
        <v>461</v>
      </c>
      <c r="B462" s="10" t="s">
        <v>12</v>
      </c>
      <c r="C462" s="19" t="s">
        <v>13</v>
      </c>
      <c r="D462" s="25" t="s">
        <v>34</v>
      </c>
      <c r="E462" s="19" t="s">
        <v>15</v>
      </c>
      <c r="F462" s="10" t="s">
        <v>16</v>
      </c>
      <c r="G462" s="10" t="s">
        <v>16</v>
      </c>
      <c r="H462" s="19" t="s">
        <v>17</v>
      </c>
      <c r="I462" s="10" t="s">
        <v>18</v>
      </c>
      <c r="J462" s="26" t="s">
        <v>19</v>
      </c>
      <c r="K462" s="2" t="s">
        <v>37</v>
      </c>
      <c r="L462" s="212">
        <v>529764.29166666663</v>
      </c>
    </row>
    <row r="463" spans="1:12" ht="36" x14ac:dyDescent="0.2">
      <c r="A463" s="197">
        <f t="shared" si="7"/>
        <v>462</v>
      </c>
      <c r="B463" s="10" t="s">
        <v>12</v>
      </c>
      <c r="C463" s="19" t="s">
        <v>13</v>
      </c>
      <c r="D463" s="25" t="s">
        <v>34</v>
      </c>
      <c r="E463" s="19" t="s">
        <v>15</v>
      </c>
      <c r="F463" s="10" t="s">
        <v>16</v>
      </c>
      <c r="G463" s="10" t="s">
        <v>16</v>
      </c>
      <c r="H463" s="19" t="s">
        <v>17</v>
      </c>
      <c r="I463" s="10" t="s">
        <v>18</v>
      </c>
      <c r="J463" s="26" t="s">
        <v>19</v>
      </c>
      <c r="K463" s="2" t="s">
        <v>38</v>
      </c>
      <c r="L463" s="212">
        <v>633142.76666666672</v>
      </c>
    </row>
    <row r="464" spans="1:12" ht="36" x14ac:dyDescent="0.2">
      <c r="A464" s="197">
        <f t="shared" si="7"/>
        <v>463</v>
      </c>
      <c r="B464" s="10" t="s">
        <v>12</v>
      </c>
      <c r="C464" s="19" t="s">
        <v>13</v>
      </c>
      <c r="D464" s="25" t="s">
        <v>34</v>
      </c>
      <c r="E464" s="19" t="s">
        <v>15</v>
      </c>
      <c r="F464" s="10" t="s">
        <v>16</v>
      </c>
      <c r="G464" s="10" t="s">
        <v>16</v>
      </c>
      <c r="H464" s="19" t="s">
        <v>17</v>
      </c>
      <c r="I464" s="10" t="s">
        <v>18</v>
      </c>
      <c r="J464" s="26" t="s">
        <v>19</v>
      </c>
      <c r="K464" s="2" t="s">
        <v>39</v>
      </c>
      <c r="L464" s="212">
        <v>1040545.6166666667</v>
      </c>
    </row>
    <row r="465" spans="1:12" ht="36" x14ac:dyDescent="0.2">
      <c r="A465" s="197">
        <f t="shared" si="7"/>
        <v>464</v>
      </c>
      <c r="B465" s="10" t="s">
        <v>12</v>
      </c>
      <c r="C465" s="19" t="s">
        <v>13</v>
      </c>
      <c r="D465" s="25" t="s">
        <v>34</v>
      </c>
      <c r="E465" s="19" t="s">
        <v>15</v>
      </c>
      <c r="F465" s="10" t="s">
        <v>16</v>
      </c>
      <c r="G465" s="10" t="s">
        <v>16</v>
      </c>
      <c r="H465" s="19" t="s">
        <v>17</v>
      </c>
      <c r="I465" s="10" t="s">
        <v>18</v>
      </c>
      <c r="J465" s="26" t="s">
        <v>19</v>
      </c>
      <c r="K465" s="2" t="s">
        <v>39</v>
      </c>
      <c r="L465" s="212">
        <v>680314.70833333337</v>
      </c>
    </row>
    <row r="466" spans="1:12" ht="36" x14ac:dyDescent="0.2">
      <c r="A466" s="197">
        <f t="shared" si="7"/>
        <v>465</v>
      </c>
      <c r="B466" s="10" t="s">
        <v>12</v>
      </c>
      <c r="C466" s="19" t="s">
        <v>13</v>
      </c>
      <c r="D466" s="25" t="s">
        <v>34</v>
      </c>
      <c r="E466" s="19" t="s">
        <v>15</v>
      </c>
      <c r="F466" s="10" t="s">
        <v>16</v>
      </c>
      <c r="G466" s="10" t="s">
        <v>16</v>
      </c>
      <c r="H466" s="19" t="s">
        <v>17</v>
      </c>
      <c r="I466" s="10" t="s">
        <v>18</v>
      </c>
      <c r="J466" s="26" t="s">
        <v>19</v>
      </c>
      <c r="K466" s="2" t="s">
        <v>40</v>
      </c>
      <c r="L466" s="212">
        <v>530082.48250000004</v>
      </c>
    </row>
    <row r="467" spans="1:12" ht="36" x14ac:dyDescent="0.2">
      <c r="A467" s="197">
        <f t="shared" si="7"/>
        <v>466</v>
      </c>
      <c r="B467" s="10" t="s">
        <v>12</v>
      </c>
      <c r="C467" s="19" t="s">
        <v>13</v>
      </c>
      <c r="D467" s="25" t="s">
        <v>34</v>
      </c>
      <c r="E467" s="19" t="s">
        <v>15</v>
      </c>
      <c r="F467" s="10" t="s">
        <v>16</v>
      </c>
      <c r="G467" s="10" t="s">
        <v>16</v>
      </c>
      <c r="H467" s="19" t="s">
        <v>17</v>
      </c>
      <c r="I467" s="10" t="s">
        <v>18</v>
      </c>
      <c r="J467" s="26" t="s">
        <v>19</v>
      </c>
      <c r="K467" s="2" t="s">
        <v>41</v>
      </c>
      <c r="L467" s="212">
        <v>505063.16666666669</v>
      </c>
    </row>
    <row r="468" spans="1:12" ht="36" x14ac:dyDescent="0.2">
      <c r="A468" s="197">
        <f t="shared" si="7"/>
        <v>467</v>
      </c>
      <c r="B468" s="10" t="s">
        <v>12</v>
      </c>
      <c r="C468" s="19" t="s">
        <v>13</v>
      </c>
      <c r="D468" s="25" t="s">
        <v>34</v>
      </c>
      <c r="E468" s="19" t="s">
        <v>15</v>
      </c>
      <c r="F468" s="10" t="s">
        <v>16</v>
      </c>
      <c r="G468" s="10" t="s">
        <v>16</v>
      </c>
      <c r="H468" s="19" t="s">
        <v>17</v>
      </c>
      <c r="I468" s="10" t="s">
        <v>18</v>
      </c>
      <c r="J468" s="26" t="s">
        <v>19</v>
      </c>
      <c r="K468" s="2" t="s">
        <v>42</v>
      </c>
      <c r="L468" s="212">
        <v>623160</v>
      </c>
    </row>
    <row r="469" spans="1:12" ht="36" x14ac:dyDescent="0.2">
      <c r="A469" s="197">
        <f t="shared" si="7"/>
        <v>468</v>
      </c>
      <c r="B469" s="10" t="s">
        <v>12</v>
      </c>
      <c r="C469" s="19" t="s">
        <v>13</v>
      </c>
      <c r="D469" s="25" t="s">
        <v>34</v>
      </c>
      <c r="E469" s="19" t="s">
        <v>15</v>
      </c>
      <c r="F469" s="10" t="s">
        <v>16</v>
      </c>
      <c r="G469" s="10" t="s">
        <v>16</v>
      </c>
      <c r="H469" s="19" t="s">
        <v>17</v>
      </c>
      <c r="I469" s="10" t="s">
        <v>18</v>
      </c>
      <c r="J469" s="26" t="s">
        <v>19</v>
      </c>
      <c r="K469" s="2" t="s">
        <v>43</v>
      </c>
      <c r="L469" s="212">
        <v>1251227.6875</v>
      </c>
    </row>
    <row r="470" spans="1:12" ht="36" x14ac:dyDescent="0.2">
      <c r="A470" s="197">
        <f t="shared" si="7"/>
        <v>469</v>
      </c>
      <c r="B470" s="10" t="s">
        <v>12</v>
      </c>
      <c r="C470" s="19" t="s">
        <v>13</v>
      </c>
      <c r="D470" s="25" t="s">
        <v>34</v>
      </c>
      <c r="E470" s="19" t="s">
        <v>15</v>
      </c>
      <c r="F470" s="10" t="s">
        <v>16</v>
      </c>
      <c r="G470" s="10" t="s">
        <v>16</v>
      </c>
      <c r="H470" s="19" t="s">
        <v>17</v>
      </c>
      <c r="I470" s="10" t="s">
        <v>18</v>
      </c>
      <c r="J470" s="26" t="s">
        <v>19</v>
      </c>
      <c r="K470" s="2" t="s">
        <v>44</v>
      </c>
      <c r="L470" s="212">
        <v>675284.22666666668</v>
      </c>
    </row>
    <row r="471" spans="1:12" ht="36" x14ac:dyDescent="0.2">
      <c r="A471" s="197">
        <f t="shared" si="7"/>
        <v>470</v>
      </c>
      <c r="B471" s="10" t="s">
        <v>12</v>
      </c>
      <c r="C471" s="19" t="s">
        <v>13</v>
      </c>
      <c r="D471" s="25" t="s">
        <v>34</v>
      </c>
      <c r="E471" s="19" t="s">
        <v>15</v>
      </c>
      <c r="F471" s="10" t="s">
        <v>16</v>
      </c>
      <c r="G471" s="10" t="s">
        <v>16</v>
      </c>
      <c r="H471" s="19" t="s">
        <v>17</v>
      </c>
      <c r="I471" s="10" t="s">
        <v>18</v>
      </c>
      <c r="J471" s="26" t="s">
        <v>19</v>
      </c>
      <c r="K471" s="2" t="s">
        <v>45</v>
      </c>
      <c r="L471" s="212">
        <v>579096.04500000004</v>
      </c>
    </row>
    <row r="472" spans="1:12" ht="36" x14ac:dyDescent="0.2">
      <c r="A472" s="197">
        <f t="shared" si="7"/>
        <v>471</v>
      </c>
      <c r="B472" s="10" t="s">
        <v>12</v>
      </c>
      <c r="C472" s="19" t="s">
        <v>13</v>
      </c>
      <c r="D472" s="25" t="s">
        <v>34</v>
      </c>
      <c r="E472" s="19" t="s">
        <v>15</v>
      </c>
      <c r="F472" s="10" t="s">
        <v>16</v>
      </c>
      <c r="G472" s="10" t="s">
        <v>16</v>
      </c>
      <c r="H472" s="19" t="s">
        <v>17</v>
      </c>
      <c r="I472" s="10" t="s">
        <v>18</v>
      </c>
      <c r="J472" s="26" t="s">
        <v>19</v>
      </c>
      <c r="K472" s="2" t="s">
        <v>46</v>
      </c>
      <c r="L472" s="212">
        <v>1377432.39</v>
      </c>
    </row>
    <row r="473" spans="1:12" ht="36" x14ac:dyDescent="0.2">
      <c r="A473" s="197">
        <f t="shared" si="7"/>
        <v>472</v>
      </c>
      <c r="B473" s="10" t="s">
        <v>12</v>
      </c>
      <c r="C473" s="19" t="s">
        <v>13</v>
      </c>
      <c r="D473" s="25" t="s">
        <v>34</v>
      </c>
      <c r="E473" s="19" t="s">
        <v>15</v>
      </c>
      <c r="F473" s="10" t="s">
        <v>16</v>
      </c>
      <c r="G473" s="10" t="s">
        <v>16</v>
      </c>
      <c r="H473" s="19" t="s">
        <v>17</v>
      </c>
      <c r="I473" s="10" t="s">
        <v>18</v>
      </c>
      <c r="J473" s="26" t="s">
        <v>19</v>
      </c>
      <c r="K473" s="2" t="s">
        <v>39</v>
      </c>
      <c r="L473" s="212">
        <v>1609241.0975000001</v>
      </c>
    </row>
    <row r="474" spans="1:12" ht="36" x14ac:dyDescent="0.2">
      <c r="A474" s="197">
        <f t="shared" si="7"/>
        <v>473</v>
      </c>
      <c r="B474" s="10" t="s">
        <v>12</v>
      </c>
      <c r="C474" s="19" t="s">
        <v>13</v>
      </c>
      <c r="D474" s="25" t="s">
        <v>34</v>
      </c>
      <c r="E474" s="19" t="s">
        <v>15</v>
      </c>
      <c r="F474" s="10" t="s">
        <v>16</v>
      </c>
      <c r="G474" s="10" t="s">
        <v>16</v>
      </c>
      <c r="H474" s="19" t="s">
        <v>17</v>
      </c>
      <c r="I474" s="10" t="s">
        <v>18</v>
      </c>
      <c r="J474" s="26" t="s">
        <v>19</v>
      </c>
      <c r="K474" s="2" t="s">
        <v>39</v>
      </c>
      <c r="L474" s="212">
        <v>3669485.3291666671</v>
      </c>
    </row>
    <row r="475" spans="1:12" ht="36" x14ac:dyDescent="0.2">
      <c r="A475" s="197">
        <f t="shared" si="7"/>
        <v>474</v>
      </c>
      <c r="B475" s="10" t="s">
        <v>12</v>
      </c>
      <c r="C475" s="19" t="s">
        <v>13</v>
      </c>
      <c r="D475" s="25" t="s">
        <v>34</v>
      </c>
      <c r="E475" s="19" t="s">
        <v>15</v>
      </c>
      <c r="F475" s="10" t="s">
        <v>16</v>
      </c>
      <c r="G475" s="10" t="s">
        <v>16</v>
      </c>
      <c r="H475" s="19" t="s">
        <v>17</v>
      </c>
      <c r="I475" s="10" t="s">
        <v>18</v>
      </c>
      <c r="J475" s="26" t="s">
        <v>19</v>
      </c>
      <c r="K475" s="2" t="s">
        <v>47</v>
      </c>
      <c r="L475" s="212">
        <v>536514.22083333333</v>
      </c>
    </row>
    <row r="476" spans="1:12" ht="36" x14ac:dyDescent="0.2">
      <c r="A476" s="197">
        <f t="shared" si="7"/>
        <v>475</v>
      </c>
      <c r="B476" s="10" t="s">
        <v>12</v>
      </c>
      <c r="C476" s="19" t="s">
        <v>13</v>
      </c>
      <c r="D476" s="25" t="s">
        <v>34</v>
      </c>
      <c r="E476" s="19" t="s">
        <v>15</v>
      </c>
      <c r="F476" s="10" t="s">
        <v>16</v>
      </c>
      <c r="G476" s="10" t="s">
        <v>16</v>
      </c>
      <c r="H476" s="19" t="s">
        <v>17</v>
      </c>
      <c r="I476" s="10" t="s">
        <v>18</v>
      </c>
      <c r="J476" s="26" t="s">
        <v>19</v>
      </c>
      <c r="K476" s="2" t="s">
        <v>48</v>
      </c>
      <c r="L476" s="212">
        <v>642655.33333333337</v>
      </c>
    </row>
    <row r="477" spans="1:12" ht="36" x14ac:dyDescent="0.2">
      <c r="A477" s="197">
        <f t="shared" si="7"/>
        <v>476</v>
      </c>
      <c r="B477" s="10" t="s">
        <v>12</v>
      </c>
      <c r="C477" s="19" t="s">
        <v>13</v>
      </c>
      <c r="D477" s="25" t="s">
        <v>49</v>
      </c>
      <c r="E477" s="19" t="s">
        <v>15</v>
      </c>
      <c r="F477" s="10" t="s">
        <v>16</v>
      </c>
      <c r="G477" s="10" t="s">
        <v>16</v>
      </c>
      <c r="H477" s="19" t="s">
        <v>17</v>
      </c>
      <c r="I477" s="10" t="s">
        <v>18</v>
      </c>
      <c r="J477" s="26" t="s">
        <v>19</v>
      </c>
      <c r="K477" s="2" t="s">
        <v>50</v>
      </c>
      <c r="L477" s="212">
        <v>592640.75</v>
      </c>
    </row>
    <row r="478" spans="1:12" ht="36" x14ac:dyDescent="0.2">
      <c r="A478" s="197">
        <f t="shared" si="7"/>
        <v>477</v>
      </c>
      <c r="B478" s="10" t="s">
        <v>12</v>
      </c>
      <c r="C478" s="19" t="s">
        <v>13</v>
      </c>
      <c r="D478" s="25" t="s">
        <v>49</v>
      </c>
      <c r="E478" s="19" t="s">
        <v>15</v>
      </c>
      <c r="F478" s="10" t="s">
        <v>16</v>
      </c>
      <c r="G478" s="10" t="s">
        <v>16</v>
      </c>
      <c r="H478" s="19" t="s">
        <v>17</v>
      </c>
      <c r="I478" s="10" t="s">
        <v>18</v>
      </c>
      <c r="J478" s="26" t="s">
        <v>19</v>
      </c>
      <c r="K478" s="2" t="s">
        <v>51</v>
      </c>
      <c r="L478" s="212">
        <v>683277.55833333335</v>
      </c>
    </row>
    <row r="479" spans="1:12" ht="36" x14ac:dyDescent="0.2">
      <c r="A479" s="197">
        <f t="shared" si="7"/>
        <v>478</v>
      </c>
      <c r="B479" s="10" t="s">
        <v>12</v>
      </c>
      <c r="C479" s="19" t="s">
        <v>13</v>
      </c>
      <c r="D479" s="25" t="s">
        <v>49</v>
      </c>
      <c r="E479" s="19" t="s">
        <v>15</v>
      </c>
      <c r="F479" s="10" t="s">
        <v>16</v>
      </c>
      <c r="G479" s="10" t="s">
        <v>16</v>
      </c>
      <c r="H479" s="19" t="s">
        <v>17</v>
      </c>
      <c r="I479" s="10" t="s">
        <v>18</v>
      </c>
      <c r="J479" s="26" t="s">
        <v>19</v>
      </c>
      <c r="K479" s="2" t="s">
        <v>52</v>
      </c>
      <c r="L479" s="212">
        <v>509157.09333333332</v>
      </c>
    </row>
    <row r="480" spans="1:12" ht="36" x14ac:dyDescent="0.2">
      <c r="A480" s="197">
        <f t="shared" si="7"/>
        <v>479</v>
      </c>
      <c r="B480" s="10" t="s">
        <v>12</v>
      </c>
      <c r="C480" s="19" t="s">
        <v>13</v>
      </c>
      <c r="D480" s="25" t="s">
        <v>49</v>
      </c>
      <c r="E480" s="19" t="s">
        <v>15</v>
      </c>
      <c r="F480" s="10" t="s">
        <v>16</v>
      </c>
      <c r="G480" s="10" t="s">
        <v>16</v>
      </c>
      <c r="H480" s="19" t="s">
        <v>17</v>
      </c>
      <c r="I480" s="10" t="s">
        <v>18</v>
      </c>
      <c r="J480" s="26" t="s">
        <v>19</v>
      </c>
      <c r="K480" s="2" t="s">
        <v>53</v>
      </c>
      <c r="L480" s="212">
        <v>527065.59999999998</v>
      </c>
    </row>
    <row r="481" spans="1:12" ht="36" x14ac:dyDescent="0.2">
      <c r="A481" s="197">
        <f t="shared" si="7"/>
        <v>480</v>
      </c>
      <c r="B481" s="10" t="s">
        <v>12</v>
      </c>
      <c r="C481" s="19" t="s">
        <v>13</v>
      </c>
      <c r="D481" s="25" t="s">
        <v>49</v>
      </c>
      <c r="E481" s="19" t="s">
        <v>15</v>
      </c>
      <c r="F481" s="10" t="s">
        <v>16</v>
      </c>
      <c r="G481" s="10" t="s">
        <v>16</v>
      </c>
      <c r="H481" s="19" t="s">
        <v>17</v>
      </c>
      <c r="I481" s="10" t="s">
        <v>18</v>
      </c>
      <c r="J481" s="26" t="s">
        <v>19</v>
      </c>
      <c r="K481" s="2" t="s">
        <v>54</v>
      </c>
      <c r="L481" s="212">
        <v>540685.12750000006</v>
      </c>
    </row>
    <row r="482" spans="1:12" ht="36" x14ac:dyDescent="0.2">
      <c r="A482" s="197">
        <f t="shared" si="7"/>
        <v>481</v>
      </c>
      <c r="B482" s="10" t="s">
        <v>12</v>
      </c>
      <c r="C482" s="19" t="s">
        <v>13</v>
      </c>
      <c r="D482" s="25" t="s">
        <v>55</v>
      </c>
      <c r="E482" s="19" t="s">
        <v>15</v>
      </c>
      <c r="F482" s="10" t="s">
        <v>16</v>
      </c>
      <c r="G482" s="10" t="s">
        <v>16</v>
      </c>
      <c r="H482" s="19" t="s">
        <v>17</v>
      </c>
      <c r="I482" s="10" t="s">
        <v>18</v>
      </c>
      <c r="J482" s="26" t="s">
        <v>19</v>
      </c>
      <c r="K482" s="2" t="s">
        <v>56</v>
      </c>
      <c r="L482" s="212">
        <v>1026903.6366666667</v>
      </c>
    </row>
    <row r="483" spans="1:12" ht="36" x14ac:dyDescent="0.2">
      <c r="A483" s="197">
        <f t="shared" si="7"/>
        <v>482</v>
      </c>
      <c r="B483" s="10" t="s">
        <v>12</v>
      </c>
      <c r="C483" s="19" t="s">
        <v>13</v>
      </c>
      <c r="D483" s="25" t="s">
        <v>55</v>
      </c>
      <c r="E483" s="19" t="s">
        <v>15</v>
      </c>
      <c r="F483" s="10" t="s">
        <v>16</v>
      </c>
      <c r="G483" s="10" t="s">
        <v>16</v>
      </c>
      <c r="H483" s="19" t="s">
        <v>17</v>
      </c>
      <c r="I483" s="10" t="s">
        <v>18</v>
      </c>
      <c r="J483" s="26" t="s">
        <v>19</v>
      </c>
      <c r="K483" s="2" t="s">
        <v>57</v>
      </c>
      <c r="L483" s="212">
        <v>676336.04999999993</v>
      </c>
    </row>
    <row r="484" spans="1:12" ht="36" x14ac:dyDescent="0.2">
      <c r="A484" s="197">
        <f t="shared" si="7"/>
        <v>483</v>
      </c>
      <c r="B484" s="10" t="s">
        <v>12</v>
      </c>
      <c r="C484" s="19" t="s">
        <v>13</v>
      </c>
      <c r="D484" s="25" t="s">
        <v>55</v>
      </c>
      <c r="E484" s="19" t="s">
        <v>15</v>
      </c>
      <c r="F484" s="10" t="s">
        <v>16</v>
      </c>
      <c r="G484" s="10" t="s">
        <v>16</v>
      </c>
      <c r="H484" s="19" t="s">
        <v>17</v>
      </c>
      <c r="I484" s="10" t="s">
        <v>18</v>
      </c>
      <c r="J484" s="26" t="s">
        <v>19</v>
      </c>
      <c r="K484" s="2" t="s">
        <v>58</v>
      </c>
      <c r="L484" s="212">
        <v>1047334.3658333333</v>
      </c>
    </row>
    <row r="485" spans="1:12" ht="36" x14ac:dyDescent="0.2">
      <c r="A485" s="197">
        <f t="shared" si="7"/>
        <v>484</v>
      </c>
      <c r="B485" s="10" t="s">
        <v>12</v>
      </c>
      <c r="C485" s="19" t="s">
        <v>13</v>
      </c>
      <c r="D485" s="25" t="s">
        <v>55</v>
      </c>
      <c r="E485" s="19" t="s">
        <v>15</v>
      </c>
      <c r="F485" s="10" t="s">
        <v>16</v>
      </c>
      <c r="G485" s="10" t="s">
        <v>16</v>
      </c>
      <c r="H485" s="19" t="s">
        <v>17</v>
      </c>
      <c r="I485" s="10" t="s">
        <v>18</v>
      </c>
      <c r="J485" s="26" t="s">
        <v>19</v>
      </c>
      <c r="K485" s="2" t="s">
        <v>59</v>
      </c>
      <c r="L485" s="212">
        <v>830390.92249999999</v>
      </c>
    </row>
    <row r="486" spans="1:12" ht="36" x14ac:dyDescent="0.2">
      <c r="A486" s="197">
        <f t="shared" si="7"/>
        <v>485</v>
      </c>
      <c r="B486" s="10" t="s">
        <v>12</v>
      </c>
      <c r="C486" s="19" t="s">
        <v>13</v>
      </c>
      <c r="D486" s="25" t="s">
        <v>55</v>
      </c>
      <c r="E486" s="19" t="s">
        <v>15</v>
      </c>
      <c r="F486" s="10" t="s">
        <v>16</v>
      </c>
      <c r="G486" s="10" t="s">
        <v>16</v>
      </c>
      <c r="H486" s="19" t="s">
        <v>17</v>
      </c>
      <c r="I486" s="10" t="s">
        <v>18</v>
      </c>
      <c r="J486" s="26" t="s">
        <v>19</v>
      </c>
      <c r="K486" s="2" t="s">
        <v>60</v>
      </c>
      <c r="L486" s="212">
        <v>1240644.5833333333</v>
      </c>
    </row>
    <row r="487" spans="1:12" ht="36" x14ac:dyDescent="0.2">
      <c r="A487" s="197">
        <f t="shared" si="7"/>
        <v>486</v>
      </c>
      <c r="B487" s="10" t="s">
        <v>12</v>
      </c>
      <c r="C487" s="19" t="s">
        <v>13</v>
      </c>
      <c r="D487" s="25" t="s">
        <v>55</v>
      </c>
      <c r="E487" s="19" t="s">
        <v>15</v>
      </c>
      <c r="F487" s="10" t="s">
        <v>16</v>
      </c>
      <c r="G487" s="10" t="s">
        <v>16</v>
      </c>
      <c r="H487" s="19" t="s">
        <v>17</v>
      </c>
      <c r="I487" s="10" t="s">
        <v>18</v>
      </c>
      <c r="J487" s="26" t="s">
        <v>19</v>
      </c>
      <c r="K487" s="2" t="s">
        <v>61</v>
      </c>
      <c r="L487" s="212">
        <v>729054.58333333337</v>
      </c>
    </row>
    <row r="488" spans="1:12" ht="36" x14ac:dyDescent="0.2">
      <c r="A488" s="197">
        <f t="shared" si="7"/>
        <v>487</v>
      </c>
      <c r="B488" s="10" t="s">
        <v>12</v>
      </c>
      <c r="C488" s="19" t="s">
        <v>13</v>
      </c>
      <c r="D488" s="25" t="s">
        <v>55</v>
      </c>
      <c r="E488" s="19" t="s">
        <v>15</v>
      </c>
      <c r="F488" s="10" t="s">
        <v>16</v>
      </c>
      <c r="G488" s="10" t="s">
        <v>16</v>
      </c>
      <c r="H488" s="19" t="s">
        <v>17</v>
      </c>
      <c r="I488" s="10" t="s">
        <v>18</v>
      </c>
      <c r="J488" s="26" t="s">
        <v>19</v>
      </c>
      <c r="K488" s="2" t="s">
        <v>62</v>
      </c>
      <c r="L488" s="212">
        <v>659188.0508333334</v>
      </c>
    </row>
    <row r="489" spans="1:12" ht="48" x14ac:dyDescent="0.2">
      <c r="A489" s="197">
        <f t="shared" si="7"/>
        <v>488</v>
      </c>
      <c r="B489" s="10" t="s">
        <v>12</v>
      </c>
      <c r="C489" s="27" t="s">
        <v>63</v>
      </c>
      <c r="D489" s="10" t="s">
        <v>64</v>
      </c>
      <c r="E489" s="10" t="s">
        <v>65</v>
      </c>
      <c r="F489" s="10" t="s">
        <v>66</v>
      </c>
      <c r="G489" s="10" t="s">
        <v>66</v>
      </c>
      <c r="H489" s="10" t="s">
        <v>67</v>
      </c>
      <c r="I489" s="10" t="s">
        <v>68</v>
      </c>
      <c r="J489" s="28" t="s">
        <v>69</v>
      </c>
      <c r="K489" s="10" t="s">
        <v>70</v>
      </c>
      <c r="L489" s="212">
        <v>500000</v>
      </c>
    </row>
    <row r="490" spans="1:12" ht="48" x14ac:dyDescent="0.2">
      <c r="A490" s="197">
        <f t="shared" si="7"/>
        <v>489</v>
      </c>
      <c r="B490" s="10" t="s">
        <v>12</v>
      </c>
      <c r="C490" s="27" t="s">
        <v>63</v>
      </c>
      <c r="D490" s="10" t="s">
        <v>64</v>
      </c>
      <c r="E490" s="10" t="s">
        <v>65</v>
      </c>
      <c r="F490" s="10" t="s">
        <v>66</v>
      </c>
      <c r="G490" s="10" t="s">
        <v>66</v>
      </c>
      <c r="H490" s="10" t="s">
        <v>67</v>
      </c>
      <c r="I490" s="10" t="s">
        <v>68</v>
      </c>
      <c r="J490" s="28" t="s">
        <v>69</v>
      </c>
      <c r="K490" s="10" t="s">
        <v>71</v>
      </c>
      <c r="L490" s="212">
        <v>1600000</v>
      </c>
    </row>
    <row r="491" spans="1:12" ht="48" x14ac:dyDescent="0.2">
      <c r="A491" s="197">
        <f t="shared" si="7"/>
        <v>490</v>
      </c>
      <c r="B491" s="10" t="s">
        <v>12</v>
      </c>
      <c r="C491" s="27" t="s">
        <v>63</v>
      </c>
      <c r="D491" s="10" t="s">
        <v>64</v>
      </c>
      <c r="E491" s="10" t="s">
        <v>65</v>
      </c>
      <c r="F491" s="10" t="s">
        <v>66</v>
      </c>
      <c r="G491" s="10" t="s">
        <v>66</v>
      </c>
      <c r="H491" s="10" t="s">
        <v>67</v>
      </c>
      <c r="I491" s="10" t="s">
        <v>68</v>
      </c>
      <c r="J491" s="28" t="s">
        <v>69</v>
      </c>
      <c r="K491" s="10" t="s">
        <v>72</v>
      </c>
      <c r="L491" s="212">
        <v>800000</v>
      </c>
    </row>
    <row r="492" spans="1:12" ht="48" x14ac:dyDescent="0.2">
      <c r="A492" s="197">
        <f t="shared" si="7"/>
        <v>491</v>
      </c>
      <c r="B492" s="10" t="s">
        <v>12</v>
      </c>
      <c r="C492" s="27" t="s">
        <v>63</v>
      </c>
      <c r="D492" s="10" t="s">
        <v>64</v>
      </c>
      <c r="E492" s="10" t="s">
        <v>65</v>
      </c>
      <c r="F492" s="10" t="s">
        <v>66</v>
      </c>
      <c r="G492" s="10" t="s">
        <v>66</v>
      </c>
      <c r="H492" s="10" t="s">
        <v>67</v>
      </c>
      <c r="I492" s="10" t="s">
        <v>68</v>
      </c>
      <c r="J492" s="28" t="s">
        <v>69</v>
      </c>
      <c r="K492" s="10" t="s">
        <v>73</v>
      </c>
      <c r="L492" s="212">
        <v>800000</v>
      </c>
    </row>
    <row r="493" spans="1:12" ht="48" x14ac:dyDescent="0.2">
      <c r="A493" s="197">
        <f t="shared" si="7"/>
        <v>492</v>
      </c>
      <c r="B493" s="10" t="s">
        <v>12</v>
      </c>
      <c r="C493" s="27" t="s">
        <v>63</v>
      </c>
      <c r="D493" s="10" t="s">
        <v>64</v>
      </c>
      <c r="E493" s="10" t="s">
        <v>65</v>
      </c>
      <c r="F493" s="10" t="s">
        <v>66</v>
      </c>
      <c r="G493" s="10" t="s">
        <v>66</v>
      </c>
      <c r="H493" s="10" t="s">
        <v>67</v>
      </c>
      <c r="I493" s="10" t="s">
        <v>68</v>
      </c>
      <c r="J493" s="28" t="s">
        <v>69</v>
      </c>
      <c r="K493" s="10" t="s">
        <v>74</v>
      </c>
      <c r="L493" s="212">
        <v>800000</v>
      </c>
    </row>
    <row r="494" spans="1:12" ht="48" x14ac:dyDescent="0.2">
      <c r="A494" s="197">
        <f t="shared" si="7"/>
        <v>493</v>
      </c>
      <c r="B494" s="10" t="s">
        <v>12</v>
      </c>
      <c r="C494" s="27" t="s">
        <v>63</v>
      </c>
      <c r="D494" s="10" t="s">
        <v>64</v>
      </c>
      <c r="E494" s="10" t="s">
        <v>65</v>
      </c>
      <c r="F494" s="10" t="s">
        <v>66</v>
      </c>
      <c r="G494" s="10" t="s">
        <v>66</v>
      </c>
      <c r="H494" s="10" t="s">
        <v>67</v>
      </c>
      <c r="I494" s="10" t="s">
        <v>68</v>
      </c>
      <c r="J494" s="28" t="s">
        <v>69</v>
      </c>
      <c r="K494" s="10" t="s">
        <v>75</v>
      </c>
      <c r="L494" s="212">
        <v>800000</v>
      </c>
    </row>
    <row r="495" spans="1:12" ht="48" x14ac:dyDescent="0.2">
      <c r="A495" s="197">
        <f t="shared" si="7"/>
        <v>494</v>
      </c>
      <c r="B495" s="10" t="s">
        <v>12</v>
      </c>
      <c r="C495" s="27" t="s">
        <v>63</v>
      </c>
      <c r="D495" s="10" t="s">
        <v>64</v>
      </c>
      <c r="E495" s="10" t="s">
        <v>65</v>
      </c>
      <c r="F495" s="10" t="s">
        <v>66</v>
      </c>
      <c r="G495" s="10" t="s">
        <v>66</v>
      </c>
      <c r="H495" s="10" t="s">
        <v>67</v>
      </c>
      <c r="I495" s="10" t="s">
        <v>68</v>
      </c>
      <c r="J495" s="28" t="s">
        <v>69</v>
      </c>
      <c r="K495" s="10" t="s">
        <v>76</v>
      </c>
      <c r="L495" s="212">
        <v>800000</v>
      </c>
    </row>
    <row r="496" spans="1:12" ht="48" x14ac:dyDescent="0.2">
      <c r="A496" s="197">
        <f t="shared" si="7"/>
        <v>495</v>
      </c>
      <c r="B496" s="10" t="s">
        <v>12</v>
      </c>
      <c r="C496" s="27" t="s">
        <v>63</v>
      </c>
      <c r="D496" s="10" t="s">
        <v>64</v>
      </c>
      <c r="E496" s="10" t="s">
        <v>65</v>
      </c>
      <c r="F496" s="10" t="s">
        <v>66</v>
      </c>
      <c r="G496" s="10" t="s">
        <v>66</v>
      </c>
      <c r="H496" s="10" t="s">
        <v>67</v>
      </c>
      <c r="I496" s="10" t="s">
        <v>68</v>
      </c>
      <c r="J496" s="28" t="s">
        <v>69</v>
      </c>
      <c r="K496" s="10" t="s">
        <v>77</v>
      </c>
      <c r="L496" s="212">
        <v>1000000</v>
      </c>
    </row>
    <row r="497" spans="1:12" ht="48" x14ac:dyDescent="0.2">
      <c r="A497" s="197">
        <f t="shared" si="7"/>
        <v>496</v>
      </c>
      <c r="B497" s="10" t="s">
        <v>12</v>
      </c>
      <c r="C497" s="27" t="s">
        <v>63</v>
      </c>
      <c r="D497" s="10" t="s">
        <v>64</v>
      </c>
      <c r="E497" s="10" t="s">
        <v>65</v>
      </c>
      <c r="F497" s="10" t="s">
        <v>66</v>
      </c>
      <c r="G497" s="10" t="s">
        <v>66</v>
      </c>
      <c r="H497" s="10" t="s">
        <v>67</v>
      </c>
      <c r="I497" s="10" t="s">
        <v>68</v>
      </c>
      <c r="J497" s="28" t="s">
        <v>69</v>
      </c>
      <c r="K497" s="10" t="s">
        <v>78</v>
      </c>
      <c r="L497" s="212">
        <v>1000000</v>
      </c>
    </row>
    <row r="498" spans="1:12" ht="48" x14ac:dyDescent="0.2">
      <c r="A498" s="197">
        <f t="shared" si="7"/>
        <v>497</v>
      </c>
      <c r="B498" s="10" t="s">
        <v>12</v>
      </c>
      <c r="C498" s="27" t="s">
        <v>63</v>
      </c>
      <c r="D498" s="10" t="s">
        <v>64</v>
      </c>
      <c r="E498" s="10" t="s">
        <v>65</v>
      </c>
      <c r="F498" s="10" t="s">
        <v>66</v>
      </c>
      <c r="G498" s="10" t="s">
        <v>66</v>
      </c>
      <c r="H498" s="10" t="s">
        <v>67</v>
      </c>
      <c r="I498" s="10" t="s">
        <v>68</v>
      </c>
      <c r="J498" s="28" t="s">
        <v>69</v>
      </c>
      <c r="K498" s="10" t="s">
        <v>79</v>
      </c>
      <c r="L498" s="212">
        <v>1000000</v>
      </c>
    </row>
    <row r="499" spans="1:12" ht="48" x14ac:dyDescent="0.2">
      <c r="A499" s="197">
        <f t="shared" si="7"/>
        <v>498</v>
      </c>
      <c r="B499" s="10" t="s">
        <v>12</v>
      </c>
      <c r="C499" s="27" t="s">
        <v>80</v>
      </c>
      <c r="D499" s="10" t="s">
        <v>81</v>
      </c>
      <c r="E499" s="29" t="s">
        <v>82</v>
      </c>
      <c r="F499" s="10" t="s">
        <v>83</v>
      </c>
      <c r="G499" s="10" t="s">
        <v>83</v>
      </c>
      <c r="H499" s="10" t="s">
        <v>84</v>
      </c>
      <c r="I499" s="10" t="s">
        <v>85</v>
      </c>
      <c r="J499" s="28" t="s">
        <v>86</v>
      </c>
      <c r="K499" s="3" t="s">
        <v>87</v>
      </c>
      <c r="L499" s="213">
        <v>2012723.8099999998</v>
      </c>
    </row>
    <row r="500" spans="1:12" ht="48" x14ac:dyDescent="0.2">
      <c r="A500" s="197">
        <f t="shared" si="7"/>
        <v>499</v>
      </c>
      <c r="B500" s="10" t="s">
        <v>12</v>
      </c>
      <c r="C500" s="27" t="s">
        <v>80</v>
      </c>
      <c r="D500" s="10" t="s">
        <v>81</v>
      </c>
      <c r="E500" s="29" t="s">
        <v>82</v>
      </c>
      <c r="F500" s="10" t="s">
        <v>83</v>
      </c>
      <c r="G500" s="10" t="s">
        <v>83</v>
      </c>
      <c r="H500" s="10" t="s">
        <v>84</v>
      </c>
      <c r="I500" s="10" t="s">
        <v>85</v>
      </c>
      <c r="J500" s="28" t="s">
        <v>86</v>
      </c>
      <c r="K500" s="3" t="s">
        <v>88</v>
      </c>
      <c r="L500" s="213">
        <v>1230000</v>
      </c>
    </row>
    <row r="501" spans="1:12" ht="48" x14ac:dyDescent="0.2">
      <c r="A501" s="197">
        <f t="shared" si="7"/>
        <v>500</v>
      </c>
      <c r="B501" s="10" t="s">
        <v>12</v>
      </c>
      <c r="C501" s="27" t="s">
        <v>80</v>
      </c>
      <c r="D501" s="10" t="s">
        <v>81</v>
      </c>
      <c r="E501" s="29" t="s">
        <v>82</v>
      </c>
      <c r="F501" s="10" t="s">
        <v>83</v>
      </c>
      <c r="G501" s="10" t="s">
        <v>83</v>
      </c>
      <c r="H501" s="10" t="s">
        <v>84</v>
      </c>
      <c r="I501" s="10" t="s">
        <v>85</v>
      </c>
      <c r="J501" s="28" t="s">
        <v>86</v>
      </c>
      <c r="K501" s="3" t="s">
        <v>89</v>
      </c>
      <c r="L501" s="213">
        <v>929076.44</v>
      </c>
    </row>
    <row r="502" spans="1:12" ht="48" x14ac:dyDescent="0.2">
      <c r="A502" s="197">
        <f t="shared" si="7"/>
        <v>501</v>
      </c>
      <c r="B502" s="10" t="s">
        <v>12</v>
      </c>
      <c r="C502" s="27" t="s">
        <v>80</v>
      </c>
      <c r="D502" s="10" t="s">
        <v>81</v>
      </c>
      <c r="E502" s="29" t="s">
        <v>82</v>
      </c>
      <c r="F502" s="10" t="s">
        <v>83</v>
      </c>
      <c r="G502" s="10" t="s">
        <v>83</v>
      </c>
      <c r="H502" s="10" t="s">
        <v>84</v>
      </c>
      <c r="I502" s="10" t="s">
        <v>85</v>
      </c>
      <c r="J502" s="28" t="s">
        <v>86</v>
      </c>
      <c r="K502" s="3" t="s">
        <v>90</v>
      </c>
      <c r="L502" s="213">
        <v>899830.14333333343</v>
      </c>
    </row>
    <row r="503" spans="1:12" ht="48" x14ac:dyDescent="0.2">
      <c r="A503" s="197">
        <f t="shared" si="7"/>
        <v>502</v>
      </c>
      <c r="B503" s="10" t="s">
        <v>12</v>
      </c>
      <c r="C503" s="27" t="s">
        <v>80</v>
      </c>
      <c r="D503" s="10" t="s">
        <v>81</v>
      </c>
      <c r="E503" s="29" t="s">
        <v>82</v>
      </c>
      <c r="F503" s="10" t="s">
        <v>83</v>
      </c>
      <c r="G503" s="10" t="s">
        <v>83</v>
      </c>
      <c r="H503" s="10" t="s">
        <v>84</v>
      </c>
      <c r="I503" s="10" t="s">
        <v>85</v>
      </c>
      <c r="J503" s="28" t="s">
        <v>86</v>
      </c>
      <c r="K503" s="3" t="s">
        <v>91</v>
      </c>
      <c r="L503" s="213">
        <v>787382.35</v>
      </c>
    </row>
    <row r="504" spans="1:12" ht="48" x14ac:dyDescent="0.2">
      <c r="A504" s="197">
        <f t="shared" si="7"/>
        <v>503</v>
      </c>
      <c r="B504" s="10" t="s">
        <v>12</v>
      </c>
      <c r="C504" s="27" t="s">
        <v>80</v>
      </c>
      <c r="D504" s="10" t="s">
        <v>81</v>
      </c>
      <c r="E504" s="29" t="s">
        <v>82</v>
      </c>
      <c r="F504" s="10" t="s">
        <v>83</v>
      </c>
      <c r="G504" s="10" t="s">
        <v>83</v>
      </c>
      <c r="H504" s="10" t="s">
        <v>84</v>
      </c>
      <c r="I504" s="10" t="s">
        <v>85</v>
      </c>
      <c r="J504" s="28" t="s">
        <v>86</v>
      </c>
      <c r="K504" s="3" t="s">
        <v>92</v>
      </c>
      <c r="L504" s="213">
        <v>643559.31666666665</v>
      </c>
    </row>
    <row r="505" spans="1:12" ht="48" x14ac:dyDescent="0.2">
      <c r="A505" s="197">
        <f t="shared" si="7"/>
        <v>504</v>
      </c>
      <c r="B505" s="10" t="s">
        <v>12</v>
      </c>
      <c r="C505" s="27" t="s">
        <v>80</v>
      </c>
      <c r="D505" s="10" t="s">
        <v>81</v>
      </c>
      <c r="E505" s="29" t="s">
        <v>82</v>
      </c>
      <c r="F505" s="10" t="s">
        <v>83</v>
      </c>
      <c r="G505" s="10" t="s">
        <v>83</v>
      </c>
      <c r="H505" s="10" t="s">
        <v>84</v>
      </c>
      <c r="I505" s="10" t="s">
        <v>85</v>
      </c>
      <c r="J505" s="28" t="s">
        <v>86</v>
      </c>
      <c r="K505" s="3" t="s">
        <v>93</v>
      </c>
      <c r="L505" s="213">
        <v>634711.89666666661</v>
      </c>
    </row>
    <row r="506" spans="1:12" ht="48" x14ac:dyDescent="0.2">
      <c r="A506" s="197">
        <f t="shared" si="7"/>
        <v>505</v>
      </c>
      <c r="B506" s="10" t="s">
        <v>12</v>
      </c>
      <c r="C506" s="27" t="s">
        <v>80</v>
      </c>
      <c r="D506" s="10" t="s">
        <v>81</v>
      </c>
      <c r="E506" s="29" t="s">
        <v>82</v>
      </c>
      <c r="F506" s="10" t="s">
        <v>83</v>
      </c>
      <c r="G506" s="10" t="s">
        <v>83</v>
      </c>
      <c r="H506" s="10" t="s">
        <v>84</v>
      </c>
      <c r="I506" s="10" t="s">
        <v>85</v>
      </c>
      <c r="J506" s="28" t="s">
        <v>86</v>
      </c>
      <c r="K506" s="3" t="s">
        <v>94</v>
      </c>
      <c r="L506" s="213">
        <v>569488.71666666667</v>
      </c>
    </row>
    <row r="507" spans="1:12" ht="48" x14ac:dyDescent="0.2">
      <c r="A507" s="197">
        <f t="shared" si="7"/>
        <v>506</v>
      </c>
      <c r="B507" s="10" t="s">
        <v>12</v>
      </c>
      <c r="C507" s="27" t="s">
        <v>80</v>
      </c>
      <c r="D507" s="10" t="s">
        <v>81</v>
      </c>
      <c r="E507" s="29" t="s">
        <v>82</v>
      </c>
      <c r="F507" s="10" t="s">
        <v>83</v>
      </c>
      <c r="G507" s="10" t="s">
        <v>83</v>
      </c>
      <c r="H507" s="10" t="s">
        <v>84</v>
      </c>
      <c r="I507" s="10" t="s">
        <v>85</v>
      </c>
      <c r="J507" s="28" t="s">
        <v>86</v>
      </c>
      <c r="K507" s="3" t="s">
        <v>95</v>
      </c>
      <c r="L507" s="213">
        <v>544997.17666666664</v>
      </c>
    </row>
    <row r="508" spans="1:12" ht="48" x14ac:dyDescent="0.2">
      <c r="A508" s="197">
        <f t="shared" si="7"/>
        <v>507</v>
      </c>
      <c r="B508" s="10" t="s">
        <v>12</v>
      </c>
      <c r="C508" s="27" t="s">
        <v>80</v>
      </c>
      <c r="D508" s="10" t="s">
        <v>81</v>
      </c>
      <c r="E508" s="29" t="s">
        <v>82</v>
      </c>
      <c r="F508" s="10" t="s">
        <v>83</v>
      </c>
      <c r="G508" s="10" t="s">
        <v>83</v>
      </c>
      <c r="H508" s="10" t="s">
        <v>84</v>
      </c>
      <c r="I508" s="10" t="s">
        <v>85</v>
      </c>
      <c r="J508" s="28" t="s">
        <v>86</v>
      </c>
      <c r="K508" s="3" t="s">
        <v>96</v>
      </c>
      <c r="L508" s="213">
        <v>518994.91333333333</v>
      </c>
    </row>
    <row r="509" spans="1:12" ht="48" x14ac:dyDescent="0.2">
      <c r="A509" s="197">
        <f t="shared" si="7"/>
        <v>508</v>
      </c>
      <c r="B509" s="10" t="s">
        <v>12</v>
      </c>
      <c r="C509" s="27" t="s">
        <v>80</v>
      </c>
      <c r="D509" s="10" t="s">
        <v>81</v>
      </c>
      <c r="E509" s="29" t="s">
        <v>82</v>
      </c>
      <c r="F509" s="10" t="s">
        <v>83</v>
      </c>
      <c r="G509" s="10" t="s">
        <v>83</v>
      </c>
      <c r="H509" s="10" t="s">
        <v>84</v>
      </c>
      <c r="I509" s="10" t="s">
        <v>85</v>
      </c>
      <c r="J509" s="28" t="s">
        <v>86</v>
      </c>
      <c r="K509" s="3" t="s">
        <v>97</v>
      </c>
      <c r="L509" s="213">
        <v>472018.54333333328</v>
      </c>
    </row>
    <row r="510" spans="1:12" ht="48" x14ac:dyDescent="0.2">
      <c r="A510" s="197">
        <f t="shared" si="7"/>
        <v>509</v>
      </c>
      <c r="B510" s="10" t="s">
        <v>12</v>
      </c>
      <c r="C510" s="27" t="s">
        <v>80</v>
      </c>
      <c r="D510" s="10" t="s">
        <v>81</v>
      </c>
      <c r="E510" s="29" t="s">
        <v>82</v>
      </c>
      <c r="F510" s="10" t="s">
        <v>83</v>
      </c>
      <c r="G510" s="10" t="s">
        <v>83</v>
      </c>
      <c r="H510" s="10" t="s">
        <v>84</v>
      </c>
      <c r="I510" s="10" t="s">
        <v>85</v>
      </c>
      <c r="J510" s="28" t="s">
        <v>86</v>
      </c>
      <c r="K510" s="3" t="s">
        <v>98</v>
      </c>
      <c r="L510" s="213">
        <v>458461.52333333337</v>
      </c>
    </row>
    <row r="511" spans="1:12" ht="48" x14ac:dyDescent="0.2">
      <c r="A511" s="197">
        <f t="shared" si="7"/>
        <v>510</v>
      </c>
      <c r="B511" s="10" t="s">
        <v>12</v>
      </c>
      <c r="C511" s="27" t="s">
        <v>80</v>
      </c>
      <c r="D511" s="10" t="s">
        <v>81</v>
      </c>
      <c r="E511" s="29" t="s">
        <v>82</v>
      </c>
      <c r="F511" s="10" t="s">
        <v>83</v>
      </c>
      <c r="G511" s="10" t="s">
        <v>83</v>
      </c>
      <c r="H511" s="10" t="s">
        <v>84</v>
      </c>
      <c r="I511" s="10" t="s">
        <v>85</v>
      </c>
      <c r="J511" s="28" t="s">
        <v>86</v>
      </c>
      <c r="K511" s="3" t="s">
        <v>99</v>
      </c>
      <c r="L511" s="213">
        <v>410315.44</v>
      </c>
    </row>
    <row r="512" spans="1:12" ht="48" x14ac:dyDescent="0.2">
      <c r="A512" s="197">
        <f t="shared" si="7"/>
        <v>511</v>
      </c>
      <c r="B512" s="10" t="s">
        <v>12</v>
      </c>
      <c r="C512" s="27" t="s">
        <v>80</v>
      </c>
      <c r="D512" s="10" t="s">
        <v>81</v>
      </c>
      <c r="E512" s="29" t="s">
        <v>82</v>
      </c>
      <c r="F512" s="10" t="s">
        <v>83</v>
      </c>
      <c r="G512" s="10" t="s">
        <v>83</v>
      </c>
      <c r="H512" s="10" t="s">
        <v>84</v>
      </c>
      <c r="I512" s="10" t="s">
        <v>85</v>
      </c>
      <c r="J512" s="28" t="s">
        <v>86</v>
      </c>
      <c r="K512" s="3" t="s">
        <v>100</v>
      </c>
      <c r="L512" s="213">
        <v>405877.3666666667</v>
      </c>
    </row>
    <row r="513" spans="1:12" ht="48" x14ac:dyDescent="0.2">
      <c r="A513" s="197">
        <f t="shared" si="7"/>
        <v>512</v>
      </c>
      <c r="B513" s="10" t="s">
        <v>12</v>
      </c>
      <c r="C513" s="27" t="s">
        <v>80</v>
      </c>
      <c r="D513" s="10" t="s">
        <v>81</v>
      </c>
      <c r="E513" s="29" t="s">
        <v>82</v>
      </c>
      <c r="F513" s="10" t="s">
        <v>83</v>
      </c>
      <c r="G513" s="10" t="s">
        <v>83</v>
      </c>
      <c r="H513" s="10" t="s">
        <v>84</v>
      </c>
      <c r="I513" s="10" t="s">
        <v>85</v>
      </c>
      <c r="J513" s="28" t="s">
        <v>86</v>
      </c>
      <c r="K513" s="3" t="s">
        <v>101</v>
      </c>
      <c r="L513" s="213">
        <v>359099.6766666667</v>
      </c>
    </row>
    <row r="514" spans="1:12" ht="36" x14ac:dyDescent="0.2">
      <c r="A514" s="197">
        <f t="shared" si="7"/>
        <v>513</v>
      </c>
      <c r="B514" s="10" t="s">
        <v>12</v>
      </c>
      <c r="C514" s="30" t="s">
        <v>102</v>
      </c>
      <c r="D514" s="31" t="s">
        <v>81</v>
      </c>
      <c r="E514" s="31" t="s">
        <v>103</v>
      </c>
      <c r="F514" s="30" t="s">
        <v>104</v>
      </c>
      <c r="G514" s="30" t="s">
        <v>104</v>
      </c>
      <c r="H514" s="30" t="s">
        <v>105</v>
      </c>
      <c r="I514" s="30" t="s">
        <v>106</v>
      </c>
      <c r="J514" s="30" t="s">
        <v>107</v>
      </c>
      <c r="K514" s="30" t="s">
        <v>108</v>
      </c>
      <c r="L514" s="214">
        <v>3761125.54</v>
      </c>
    </row>
    <row r="515" spans="1:12" ht="36" x14ac:dyDescent="0.2">
      <c r="A515" s="197">
        <f t="shared" si="7"/>
        <v>514</v>
      </c>
      <c r="B515" s="10" t="s">
        <v>12</v>
      </c>
      <c r="C515" s="30" t="s">
        <v>102</v>
      </c>
      <c r="D515" s="31" t="s">
        <v>81</v>
      </c>
      <c r="E515" s="31" t="s">
        <v>109</v>
      </c>
      <c r="F515" s="30" t="s">
        <v>104</v>
      </c>
      <c r="G515" s="30" t="s">
        <v>104</v>
      </c>
      <c r="H515" s="30" t="s">
        <v>105</v>
      </c>
      <c r="I515" s="30" t="s">
        <v>106</v>
      </c>
      <c r="J515" s="30" t="s">
        <v>107</v>
      </c>
      <c r="K515" s="30" t="s">
        <v>110</v>
      </c>
      <c r="L515" s="214">
        <v>511560</v>
      </c>
    </row>
    <row r="516" spans="1:12" ht="36" x14ac:dyDescent="0.2">
      <c r="A516" s="197">
        <f t="shared" si="7"/>
        <v>515</v>
      </c>
      <c r="B516" s="10" t="s">
        <v>12</v>
      </c>
      <c r="C516" s="30" t="s">
        <v>102</v>
      </c>
      <c r="D516" s="31" t="s">
        <v>81</v>
      </c>
      <c r="E516" s="31" t="s">
        <v>109</v>
      </c>
      <c r="F516" s="30" t="s">
        <v>104</v>
      </c>
      <c r="G516" s="30" t="s">
        <v>104</v>
      </c>
      <c r="H516" s="30" t="s">
        <v>105</v>
      </c>
      <c r="I516" s="30" t="s">
        <v>106</v>
      </c>
      <c r="J516" s="30" t="s">
        <v>107</v>
      </c>
      <c r="K516" s="30" t="s">
        <v>111</v>
      </c>
      <c r="L516" s="214">
        <v>2776127.18</v>
      </c>
    </row>
    <row r="517" spans="1:12" ht="36" x14ac:dyDescent="0.2">
      <c r="A517" s="197">
        <f t="shared" ref="A517:A580" si="8">A516+1</f>
        <v>516</v>
      </c>
      <c r="B517" s="10" t="s">
        <v>12</v>
      </c>
      <c r="C517" s="30" t="s">
        <v>102</v>
      </c>
      <c r="D517" s="31" t="s">
        <v>81</v>
      </c>
      <c r="E517" s="31" t="s">
        <v>109</v>
      </c>
      <c r="F517" s="30" t="s">
        <v>104</v>
      </c>
      <c r="G517" s="30" t="s">
        <v>104</v>
      </c>
      <c r="H517" s="30" t="s">
        <v>105</v>
      </c>
      <c r="I517" s="30" t="s">
        <v>106</v>
      </c>
      <c r="J517" s="30" t="s">
        <v>107</v>
      </c>
      <c r="K517" s="30" t="s">
        <v>112</v>
      </c>
      <c r="L517" s="214">
        <v>3002402.48</v>
      </c>
    </row>
    <row r="518" spans="1:12" ht="36" x14ac:dyDescent="0.2">
      <c r="A518" s="197">
        <f t="shared" si="8"/>
        <v>517</v>
      </c>
      <c r="B518" s="10" t="s">
        <v>12</v>
      </c>
      <c r="C518" s="30" t="s">
        <v>102</v>
      </c>
      <c r="D518" s="31" t="s">
        <v>81</v>
      </c>
      <c r="E518" s="31" t="s">
        <v>109</v>
      </c>
      <c r="F518" s="30" t="s">
        <v>104</v>
      </c>
      <c r="G518" s="30" t="s">
        <v>104</v>
      </c>
      <c r="H518" s="30" t="s">
        <v>105</v>
      </c>
      <c r="I518" s="30" t="s">
        <v>106</v>
      </c>
      <c r="J518" s="30" t="s">
        <v>107</v>
      </c>
      <c r="K518" s="30" t="s">
        <v>113</v>
      </c>
      <c r="L518" s="214">
        <v>1275930</v>
      </c>
    </row>
    <row r="519" spans="1:12" ht="36" x14ac:dyDescent="0.2">
      <c r="A519" s="197">
        <f t="shared" si="8"/>
        <v>518</v>
      </c>
      <c r="B519" s="10" t="s">
        <v>12</v>
      </c>
      <c r="C519" s="30" t="s">
        <v>102</v>
      </c>
      <c r="D519" s="31" t="s">
        <v>81</v>
      </c>
      <c r="E519" s="31" t="s">
        <v>109</v>
      </c>
      <c r="F519" s="30" t="s">
        <v>104</v>
      </c>
      <c r="G519" s="30" t="s">
        <v>104</v>
      </c>
      <c r="H519" s="30" t="s">
        <v>105</v>
      </c>
      <c r="I519" s="30" t="s">
        <v>106</v>
      </c>
      <c r="J519" s="30" t="s">
        <v>107</v>
      </c>
      <c r="K519" s="30" t="s">
        <v>114</v>
      </c>
      <c r="L519" s="214">
        <v>922195.95</v>
      </c>
    </row>
    <row r="520" spans="1:12" ht="36" x14ac:dyDescent="0.2">
      <c r="A520" s="197">
        <f t="shared" si="8"/>
        <v>519</v>
      </c>
      <c r="B520" s="10" t="s">
        <v>12</v>
      </c>
      <c r="C520" s="30" t="s">
        <v>102</v>
      </c>
      <c r="D520" s="31" t="s">
        <v>81</v>
      </c>
      <c r="E520" s="31" t="s">
        <v>109</v>
      </c>
      <c r="F520" s="30" t="s">
        <v>104</v>
      </c>
      <c r="G520" s="30" t="s">
        <v>104</v>
      </c>
      <c r="H520" s="30" t="s">
        <v>105</v>
      </c>
      <c r="I520" s="30" t="s">
        <v>106</v>
      </c>
      <c r="J520" s="30" t="s">
        <v>107</v>
      </c>
      <c r="K520" s="30" t="s">
        <v>115</v>
      </c>
      <c r="L520" s="214">
        <v>2551448.9</v>
      </c>
    </row>
    <row r="521" spans="1:12" ht="36" x14ac:dyDescent="0.2">
      <c r="A521" s="197">
        <f t="shared" si="8"/>
        <v>520</v>
      </c>
      <c r="B521" s="10" t="s">
        <v>12</v>
      </c>
      <c r="C521" s="30" t="s">
        <v>102</v>
      </c>
      <c r="D521" s="31" t="s">
        <v>81</v>
      </c>
      <c r="E521" s="31" t="s">
        <v>109</v>
      </c>
      <c r="F521" s="30" t="s">
        <v>104</v>
      </c>
      <c r="G521" s="30" t="s">
        <v>104</v>
      </c>
      <c r="H521" s="30" t="s">
        <v>105</v>
      </c>
      <c r="I521" s="30" t="s">
        <v>106</v>
      </c>
      <c r="J521" s="30" t="s">
        <v>107</v>
      </c>
      <c r="K521" s="30" t="s">
        <v>116</v>
      </c>
      <c r="L521" s="214">
        <v>2823786.47</v>
      </c>
    </row>
    <row r="522" spans="1:12" ht="36" x14ac:dyDescent="0.2">
      <c r="A522" s="197">
        <f t="shared" si="8"/>
        <v>521</v>
      </c>
      <c r="B522" s="10" t="s">
        <v>12</v>
      </c>
      <c r="C522" s="30" t="s">
        <v>102</v>
      </c>
      <c r="D522" s="31" t="s">
        <v>81</v>
      </c>
      <c r="E522" s="31" t="s">
        <v>109</v>
      </c>
      <c r="F522" s="30" t="s">
        <v>104</v>
      </c>
      <c r="G522" s="30" t="s">
        <v>104</v>
      </c>
      <c r="H522" s="30" t="s">
        <v>105</v>
      </c>
      <c r="I522" s="30" t="s">
        <v>106</v>
      </c>
      <c r="J522" s="30" t="s">
        <v>107</v>
      </c>
      <c r="K522" s="30" t="s">
        <v>117</v>
      </c>
      <c r="L522" s="214">
        <v>1068922.81</v>
      </c>
    </row>
    <row r="523" spans="1:12" ht="36" x14ac:dyDescent="0.2">
      <c r="A523" s="197">
        <f t="shared" si="8"/>
        <v>522</v>
      </c>
      <c r="B523" s="10" t="s">
        <v>12</v>
      </c>
      <c r="C523" s="30" t="s">
        <v>102</v>
      </c>
      <c r="D523" s="31" t="s">
        <v>81</v>
      </c>
      <c r="E523" s="31" t="s">
        <v>109</v>
      </c>
      <c r="F523" s="30" t="s">
        <v>104</v>
      </c>
      <c r="G523" s="30" t="s">
        <v>104</v>
      </c>
      <c r="H523" s="30" t="s">
        <v>105</v>
      </c>
      <c r="I523" s="30" t="s">
        <v>106</v>
      </c>
      <c r="J523" s="30" t="s">
        <v>107</v>
      </c>
      <c r="K523" s="30" t="s">
        <v>118</v>
      </c>
      <c r="L523" s="214">
        <v>1179531.27</v>
      </c>
    </row>
    <row r="524" spans="1:12" ht="36" x14ac:dyDescent="0.2">
      <c r="A524" s="197">
        <f t="shared" si="8"/>
        <v>523</v>
      </c>
      <c r="B524" s="10" t="s">
        <v>12</v>
      </c>
      <c r="C524" s="11" t="s">
        <v>119</v>
      </c>
      <c r="D524" s="11" t="s">
        <v>120</v>
      </c>
      <c r="E524" s="32" t="s">
        <v>121</v>
      </c>
      <c r="F524" s="11" t="s">
        <v>122</v>
      </c>
      <c r="G524" s="11" t="s">
        <v>123</v>
      </c>
      <c r="H524" s="32" t="s">
        <v>124</v>
      </c>
      <c r="I524" s="32" t="s">
        <v>125</v>
      </c>
      <c r="J524" s="33" t="s">
        <v>126</v>
      </c>
      <c r="K524" s="11" t="s">
        <v>127</v>
      </c>
      <c r="L524" s="215">
        <v>4400000</v>
      </c>
    </row>
    <row r="525" spans="1:12" ht="36" x14ac:dyDescent="0.2">
      <c r="A525" s="197">
        <f t="shared" si="8"/>
        <v>524</v>
      </c>
      <c r="B525" s="10" t="s">
        <v>12</v>
      </c>
      <c r="C525" s="11" t="s">
        <v>119</v>
      </c>
      <c r="D525" s="11" t="s">
        <v>120</v>
      </c>
      <c r="E525" s="32" t="str">
        <f>$E$2</f>
        <v>29.23.1</v>
      </c>
      <c r="F525" s="11" t="str">
        <f>$F$2</f>
        <v xml:space="preserve">143907, Моск. обл., г. Балашиха, пр-т Ленина, д. 67. </v>
      </c>
      <c r="G525" s="11" t="str">
        <f>$G$2</f>
        <v xml:space="preserve">143907, Моск. обл., г. Балашиха, пр-т Ленина, д. 67. </v>
      </c>
      <c r="H525" s="32" t="s">
        <v>124</v>
      </c>
      <c r="I525" s="32" t="s">
        <v>125</v>
      </c>
      <c r="J525" s="33" t="s">
        <v>126</v>
      </c>
      <c r="K525" s="32" t="s">
        <v>128</v>
      </c>
      <c r="L525" s="215">
        <v>485000</v>
      </c>
    </row>
    <row r="526" spans="1:12" ht="36" x14ac:dyDescent="0.2">
      <c r="A526" s="197">
        <f t="shared" si="8"/>
        <v>525</v>
      </c>
      <c r="B526" s="10" t="s">
        <v>12</v>
      </c>
      <c r="C526" s="11" t="s">
        <v>119</v>
      </c>
      <c r="D526" s="11" t="s">
        <v>120</v>
      </c>
      <c r="E526" s="32" t="str">
        <f>$E$2</f>
        <v>29.23.1</v>
      </c>
      <c r="F526" s="11" t="str">
        <f>$F$2</f>
        <v xml:space="preserve">143907, Моск. обл., г. Балашиха, пр-т Ленина, д. 67. </v>
      </c>
      <c r="G526" s="11" t="str">
        <f>$G$2</f>
        <v xml:space="preserve">143907, Моск. обл., г. Балашиха, пр-т Ленина, д. 67. </v>
      </c>
      <c r="H526" s="32" t="s">
        <v>124</v>
      </c>
      <c r="I526" s="32" t="s">
        <v>125</v>
      </c>
      <c r="J526" s="33" t="s">
        <v>126</v>
      </c>
      <c r="K526" s="32" t="s">
        <v>129</v>
      </c>
      <c r="L526" s="215">
        <v>400000</v>
      </c>
    </row>
    <row r="527" spans="1:12" ht="36" x14ac:dyDescent="0.2">
      <c r="A527" s="197">
        <f t="shared" si="8"/>
        <v>526</v>
      </c>
      <c r="B527" s="10" t="s">
        <v>12</v>
      </c>
      <c r="C527" s="10" t="s">
        <v>130</v>
      </c>
      <c r="D527" s="19" t="s">
        <v>131</v>
      </c>
      <c r="E527" s="19" t="s">
        <v>132</v>
      </c>
      <c r="F527" s="10" t="s">
        <v>133</v>
      </c>
      <c r="G527" s="10" t="s">
        <v>134</v>
      </c>
      <c r="H527" s="10" t="s">
        <v>135</v>
      </c>
      <c r="I527" s="19" t="s">
        <v>136</v>
      </c>
      <c r="J527" s="34" t="s">
        <v>137</v>
      </c>
      <c r="K527" s="19" t="s">
        <v>138</v>
      </c>
      <c r="L527" s="215">
        <v>2500000</v>
      </c>
    </row>
    <row r="528" spans="1:12" ht="36" x14ac:dyDescent="0.2">
      <c r="A528" s="197">
        <f t="shared" si="8"/>
        <v>527</v>
      </c>
      <c r="B528" s="10" t="s">
        <v>12</v>
      </c>
      <c r="C528" s="10" t="s">
        <v>130</v>
      </c>
      <c r="D528" s="19" t="s">
        <v>131</v>
      </c>
      <c r="E528" s="19" t="s">
        <v>132</v>
      </c>
      <c r="F528" s="10" t="s">
        <v>133</v>
      </c>
      <c r="G528" s="10" t="s">
        <v>134</v>
      </c>
      <c r="H528" s="19" t="s">
        <v>135</v>
      </c>
      <c r="I528" s="19" t="s">
        <v>136</v>
      </c>
      <c r="J528" s="34" t="s">
        <v>137</v>
      </c>
      <c r="K528" s="19" t="s">
        <v>139</v>
      </c>
      <c r="L528" s="215">
        <v>1300000</v>
      </c>
    </row>
    <row r="529" spans="1:12" ht="36" x14ac:dyDescent="0.2">
      <c r="A529" s="197">
        <f t="shared" si="8"/>
        <v>528</v>
      </c>
      <c r="B529" s="10" t="s">
        <v>12</v>
      </c>
      <c r="C529" s="10" t="s">
        <v>130</v>
      </c>
      <c r="D529" s="19" t="s">
        <v>131</v>
      </c>
      <c r="E529" s="19" t="s">
        <v>132</v>
      </c>
      <c r="F529" s="10" t="s">
        <v>133</v>
      </c>
      <c r="G529" s="10" t="s">
        <v>4261</v>
      </c>
      <c r="H529" s="19" t="s">
        <v>135</v>
      </c>
      <c r="I529" s="19" t="s">
        <v>136</v>
      </c>
      <c r="J529" s="34" t="s">
        <v>137</v>
      </c>
      <c r="K529" s="19" t="s">
        <v>140</v>
      </c>
      <c r="L529" s="215">
        <v>2400000</v>
      </c>
    </row>
    <row r="530" spans="1:12" ht="36" x14ac:dyDescent="0.2">
      <c r="A530" s="197">
        <f t="shared" si="8"/>
        <v>529</v>
      </c>
      <c r="B530" s="10" t="s">
        <v>12</v>
      </c>
      <c r="C530" s="10" t="s">
        <v>130</v>
      </c>
      <c r="D530" s="19" t="s">
        <v>131</v>
      </c>
      <c r="E530" s="19" t="s">
        <v>132</v>
      </c>
      <c r="F530" s="10" t="s">
        <v>133</v>
      </c>
      <c r="G530" s="10" t="s">
        <v>4261</v>
      </c>
      <c r="H530" s="19" t="s">
        <v>135</v>
      </c>
      <c r="I530" s="19" t="s">
        <v>136</v>
      </c>
      <c r="J530" s="34" t="s">
        <v>137</v>
      </c>
      <c r="K530" s="19" t="s">
        <v>141</v>
      </c>
      <c r="L530" s="215">
        <v>1200000</v>
      </c>
    </row>
    <row r="531" spans="1:12" ht="46.5" customHeight="1" x14ac:dyDescent="0.2">
      <c r="A531" s="197">
        <f t="shared" si="8"/>
        <v>530</v>
      </c>
      <c r="B531" s="10" t="s">
        <v>12</v>
      </c>
      <c r="C531" s="10" t="s">
        <v>142</v>
      </c>
      <c r="D531" s="10" t="s">
        <v>143</v>
      </c>
      <c r="E531" s="19" t="s">
        <v>144</v>
      </c>
      <c r="F531" s="10" t="s">
        <v>145</v>
      </c>
      <c r="G531" s="10" t="s">
        <v>145</v>
      </c>
      <c r="H531" s="10" t="s">
        <v>146</v>
      </c>
      <c r="I531" s="19" t="s">
        <v>147</v>
      </c>
      <c r="J531" s="34" t="s">
        <v>148</v>
      </c>
      <c r="K531" s="19" t="s">
        <v>149</v>
      </c>
      <c r="L531" s="215">
        <v>740613.2</v>
      </c>
    </row>
    <row r="532" spans="1:12" ht="24" x14ac:dyDescent="0.2">
      <c r="A532" s="197">
        <f t="shared" si="8"/>
        <v>531</v>
      </c>
      <c r="B532" s="10" t="s">
        <v>12</v>
      </c>
      <c r="C532" s="10" t="s">
        <v>150</v>
      </c>
      <c r="D532" s="10" t="s">
        <v>151</v>
      </c>
      <c r="E532" s="167" t="s">
        <v>152</v>
      </c>
      <c r="F532" s="10" t="s">
        <v>153</v>
      </c>
      <c r="G532" s="10" t="s">
        <v>154</v>
      </c>
      <c r="H532" s="10" t="s">
        <v>155</v>
      </c>
      <c r="I532" s="10" t="s">
        <v>156</v>
      </c>
      <c r="J532" s="10" t="s">
        <v>157</v>
      </c>
      <c r="K532" s="10" t="s">
        <v>158</v>
      </c>
      <c r="L532" s="214" t="s">
        <v>159</v>
      </c>
    </row>
    <row r="533" spans="1:12" ht="24" x14ac:dyDescent="0.2">
      <c r="A533" s="197">
        <f t="shared" si="8"/>
        <v>532</v>
      </c>
      <c r="B533" s="10" t="s">
        <v>12</v>
      </c>
      <c r="C533" s="10" t="s">
        <v>150</v>
      </c>
      <c r="D533" s="10" t="s">
        <v>151</v>
      </c>
      <c r="E533" s="167" t="s">
        <v>152</v>
      </c>
      <c r="F533" s="10" t="s">
        <v>154</v>
      </c>
      <c r="G533" s="10" t="s">
        <v>154</v>
      </c>
      <c r="H533" s="10" t="s">
        <v>155</v>
      </c>
      <c r="I533" s="10" t="s">
        <v>156</v>
      </c>
      <c r="J533" s="10" t="s">
        <v>157</v>
      </c>
      <c r="K533" s="10" t="s">
        <v>160</v>
      </c>
      <c r="L533" s="214" t="s">
        <v>159</v>
      </c>
    </row>
    <row r="534" spans="1:12" ht="24" x14ac:dyDescent="0.2">
      <c r="A534" s="197">
        <f t="shared" si="8"/>
        <v>533</v>
      </c>
      <c r="B534" s="10" t="s">
        <v>12</v>
      </c>
      <c r="C534" s="10" t="s">
        <v>150</v>
      </c>
      <c r="D534" s="10" t="s">
        <v>151</v>
      </c>
      <c r="E534" s="167" t="s">
        <v>152</v>
      </c>
      <c r="F534" s="10" t="s">
        <v>154</v>
      </c>
      <c r="G534" s="10" t="s">
        <v>154</v>
      </c>
      <c r="H534" s="10" t="s">
        <v>155</v>
      </c>
      <c r="I534" s="10" t="s">
        <v>156</v>
      </c>
      <c r="J534" s="10" t="s">
        <v>157</v>
      </c>
      <c r="K534" s="10" t="s">
        <v>161</v>
      </c>
      <c r="L534" s="214" t="s">
        <v>159</v>
      </c>
    </row>
    <row r="535" spans="1:12" ht="24" x14ac:dyDescent="0.2">
      <c r="A535" s="197">
        <f t="shared" si="8"/>
        <v>534</v>
      </c>
      <c r="B535" s="10" t="s">
        <v>12</v>
      </c>
      <c r="C535" s="10" t="s">
        <v>150</v>
      </c>
      <c r="D535" s="10" t="s">
        <v>151</v>
      </c>
      <c r="E535" s="167" t="s">
        <v>152</v>
      </c>
      <c r="F535" s="10" t="s">
        <v>154</v>
      </c>
      <c r="G535" s="10" t="s">
        <v>154</v>
      </c>
      <c r="H535" s="10" t="s">
        <v>155</v>
      </c>
      <c r="I535" s="10" t="s">
        <v>156</v>
      </c>
      <c r="J535" s="10" t="s">
        <v>157</v>
      </c>
      <c r="K535" s="10" t="s">
        <v>162</v>
      </c>
      <c r="L535" s="214" t="s">
        <v>159</v>
      </c>
    </row>
    <row r="536" spans="1:12" ht="24" x14ac:dyDescent="0.2">
      <c r="A536" s="197">
        <f t="shared" si="8"/>
        <v>535</v>
      </c>
      <c r="B536" s="10" t="s">
        <v>12</v>
      </c>
      <c r="C536" s="10" t="s">
        <v>150</v>
      </c>
      <c r="D536" s="10" t="s">
        <v>151</v>
      </c>
      <c r="E536" s="167" t="s">
        <v>152</v>
      </c>
      <c r="F536" s="10" t="s">
        <v>154</v>
      </c>
      <c r="G536" s="10" t="s">
        <v>154</v>
      </c>
      <c r="H536" s="10" t="s">
        <v>155</v>
      </c>
      <c r="I536" s="10" t="s">
        <v>156</v>
      </c>
      <c r="J536" s="10" t="s">
        <v>157</v>
      </c>
      <c r="K536" s="10" t="s">
        <v>163</v>
      </c>
      <c r="L536" s="214" t="s">
        <v>159</v>
      </c>
    </row>
    <row r="537" spans="1:12" ht="24" x14ac:dyDescent="0.2">
      <c r="A537" s="197">
        <f t="shared" si="8"/>
        <v>536</v>
      </c>
      <c r="B537" s="10" t="s">
        <v>12</v>
      </c>
      <c r="C537" s="10" t="s">
        <v>150</v>
      </c>
      <c r="D537" s="10" t="s">
        <v>151</v>
      </c>
      <c r="E537" s="167" t="s">
        <v>152</v>
      </c>
      <c r="F537" s="10" t="s">
        <v>154</v>
      </c>
      <c r="G537" s="10" t="s">
        <v>154</v>
      </c>
      <c r="H537" s="10" t="s">
        <v>155</v>
      </c>
      <c r="I537" s="10" t="s">
        <v>156</v>
      </c>
      <c r="J537" s="10" t="s">
        <v>157</v>
      </c>
      <c r="K537" s="10" t="s">
        <v>164</v>
      </c>
      <c r="L537" s="214" t="s">
        <v>159</v>
      </c>
    </row>
    <row r="538" spans="1:12" ht="24" x14ac:dyDescent="0.2">
      <c r="A538" s="197">
        <f t="shared" si="8"/>
        <v>537</v>
      </c>
      <c r="B538" s="10" t="s">
        <v>12</v>
      </c>
      <c r="C538" s="10" t="s">
        <v>150</v>
      </c>
      <c r="D538" s="10" t="s">
        <v>151</v>
      </c>
      <c r="E538" s="167" t="s">
        <v>152</v>
      </c>
      <c r="F538" s="10" t="s">
        <v>154</v>
      </c>
      <c r="G538" s="10" t="s">
        <v>154</v>
      </c>
      <c r="H538" s="10" t="s">
        <v>155</v>
      </c>
      <c r="I538" s="10" t="s">
        <v>156</v>
      </c>
      <c r="J538" s="10" t="s">
        <v>157</v>
      </c>
      <c r="K538" s="10" t="s">
        <v>129</v>
      </c>
      <c r="L538" s="214" t="s">
        <v>159</v>
      </c>
    </row>
    <row r="539" spans="1:12" ht="45" customHeight="1" x14ac:dyDescent="0.2">
      <c r="A539" s="197">
        <f t="shared" si="8"/>
        <v>538</v>
      </c>
      <c r="B539" s="10" t="s">
        <v>12</v>
      </c>
      <c r="C539" s="27" t="s">
        <v>825</v>
      </c>
      <c r="D539" s="27" t="s">
        <v>826</v>
      </c>
      <c r="E539" s="69" t="s">
        <v>827</v>
      </c>
      <c r="F539" s="27" t="s">
        <v>828</v>
      </c>
      <c r="G539" s="27" t="s">
        <v>828</v>
      </c>
      <c r="H539" s="27" t="s">
        <v>829</v>
      </c>
      <c r="I539" s="27" t="s">
        <v>830</v>
      </c>
      <c r="J539" s="70" t="s">
        <v>831</v>
      </c>
      <c r="K539" s="27" t="s">
        <v>832</v>
      </c>
      <c r="L539" s="215">
        <v>13774850</v>
      </c>
    </row>
    <row r="540" spans="1:12" ht="46.5" customHeight="1" x14ac:dyDescent="0.2">
      <c r="A540" s="197">
        <f t="shared" si="8"/>
        <v>539</v>
      </c>
      <c r="B540" s="10" t="s">
        <v>12</v>
      </c>
      <c r="C540" s="27" t="s">
        <v>825</v>
      </c>
      <c r="D540" s="27" t="s">
        <v>826</v>
      </c>
      <c r="E540" s="69" t="s">
        <v>827</v>
      </c>
      <c r="F540" s="27" t="s">
        <v>828</v>
      </c>
      <c r="G540" s="27" t="s">
        <v>828</v>
      </c>
      <c r="H540" s="27" t="s">
        <v>829</v>
      </c>
      <c r="I540" s="27" t="s">
        <v>830</v>
      </c>
      <c r="J540" s="70" t="s">
        <v>831</v>
      </c>
      <c r="K540" s="27" t="s">
        <v>833</v>
      </c>
      <c r="L540" s="215">
        <v>10514670</v>
      </c>
    </row>
    <row r="541" spans="1:12" ht="43.5" customHeight="1" x14ac:dyDescent="0.2">
      <c r="A541" s="197">
        <f t="shared" si="8"/>
        <v>540</v>
      </c>
      <c r="B541" s="10" t="s">
        <v>12</v>
      </c>
      <c r="C541" s="27" t="s">
        <v>825</v>
      </c>
      <c r="D541" s="27" t="s">
        <v>826</v>
      </c>
      <c r="E541" s="69" t="s">
        <v>827</v>
      </c>
      <c r="F541" s="27" t="s">
        <v>828</v>
      </c>
      <c r="G541" s="27" t="s">
        <v>828</v>
      </c>
      <c r="H541" s="27" t="s">
        <v>829</v>
      </c>
      <c r="I541" s="27" t="s">
        <v>830</v>
      </c>
      <c r="J541" s="70" t="s">
        <v>831</v>
      </c>
      <c r="K541" s="27" t="s">
        <v>606</v>
      </c>
      <c r="L541" s="215">
        <v>5887613</v>
      </c>
    </row>
    <row r="542" spans="1:12" ht="43.5" customHeight="1" x14ac:dyDescent="0.2">
      <c r="A542" s="197">
        <f t="shared" si="8"/>
        <v>541</v>
      </c>
      <c r="B542" s="10" t="s">
        <v>12</v>
      </c>
      <c r="C542" s="27" t="s">
        <v>825</v>
      </c>
      <c r="D542" s="27" t="s">
        <v>826</v>
      </c>
      <c r="E542" s="69" t="s">
        <v>827</v>
      </c>
      <c r="F542" s="27" t="s">
        <v>828</v>
      </c>
      <c r="G542" s="27" t="s">
        <v>828</v>
      </c>
      <c r="H542" s="27" t="s">
        <v>829</v>
      </c>
      <c r="I542" s="27" t="s">
        <v>830</v>
      </c>
      <c r="J542" s="70" t="s">
        <v>831</v>
      </c>
      <c r="K542" s="27" t="s">
        <v>834</v>
      </c>
      <c r="L542" s="215">
        <v>3159551</v>
      </c>
    </row>
    <row r="543" spans="1:12" ht="47.25" customHeight="1" x14ac:dyDescent="0.2">
      <c r="A543" s="197">
        <f t="shared" si="8"/>
        <v>542</v>
      </c>
      <c r="B543" s="10" t="s">
        <v>12</v>
      </c>
      <c r="C543" s="27" t="s">
        <v>825</v>
      </c>
      <c r="D543" s="27" t="s">
        <v>826</v>
      </c>
      <c r="E543" s="69" t="s">
        <v>827</v>
      </c>
      <c r="F543" s="27" t="s">
        <v>828</v>
      </c>
      <c r="G543" s="27" t="s">
        <v>828</v>
      </c>
      <c r="H543" s="27" t="s">
        <v>829</v>
      </c>
      <c r="I543" s="27" t="s">
        <v>830</v>
      </c>
      <c r="J543" s="70" t="s">
        <v>831</v>
      </c>
      <c r="K543" s="27" t="s">
        <v>835</v>
      </c>
      <c r="L543" s="215">
        <v>1630777</v>
      </c>
    </row>
    <row r="544" spans="1:12" ht="48" x14ac:dyDescent="0.2">
      <c r="A544" s="197">
        <f t="shared" si="8"/>
        <v>543</v>
      </c>
      <c r="B544" s="10" t="s">
        <v>12</v>
      </c>
      <c r="C544" s="27" t="s">
        <v>825</v>
      </c>
      <c r="D544" s="27" t="s">
        <v>826</v>
      </c>
      <c r="E544" s="69" t="s">
        <v>827</v>
      </c>
      <c r="F544" s="27" t="s">
        <v>828</v>
      </c>
      <c r="G544" s="27" t="s">
        <v>828</v>
      </c>
      <c r="H544" s="27" t="s">
        <v>829</v>
      </c>
      <c r="I544" s="27" t="s">
        <v>830</v>
      </c>
      <c r="J544" s="70" t="s">
        <v>831</v>
      </c>
      <c r="K544" s="27" t="s">
        <v>836</v>
      </c>
      <c r="L544" s="215">
        <v>904088</v>
      </c>
    </row>
    <row r="545" spans="1:12" ht="49.5" customHeight="1" x14ac:dyDescent="0.2">
      <c r="A545" s="197">
        <f t="shared" si="8"/>
        <v>544</v>
      </c>
      <c r="B545" s="10" t="s">
        <v>12</v>
      </c>
      <c r="C545" s="27" t="s">
        <v>825</v>
      </c>
      <c r="D545" s="27" t="s">
        <v>826</v>
      </c>
      <c r="E545" s="69" t="s">
        <v>827</v>
      </c>
      <c r="F545" s="27" t="s">
        <v>828</v>
      </c>
      <c r="G545" s="27" t="s">
        <v>828</v>
      </c>
      <c r="H545" s="27" t="s">
        <v>829</v>
      </c>
      <c r="I545" s="27" t="s">
        <v>830</v>
      </c>
      <c r="J545" s="70" t="s">
        <v>831</v>
      </c>
      <c r="K545" s="27" t="s">
        <v>837</v>
      </c>
      <c r="L545" s="215">
        <v>1539858</v>
      </c>
    </row>
    <row r="546" spans="1:12" ht="48" x14ac:dyDescent="0.2">
      <c r="A546" s="197">
        <f t="shared" si="8"/>
        <v>545</v>
      </c>
      <c r="B546" s="10" t="s">
        <v>12</v>
      </c>
      <c r="C546" s="27" t="s">
        <v>838</v>
      </c>
      <c r="D546" s="27" t="s">
        <v>839</v>
      </c>
      <c r="E546" s="69" t="s">
        <v>840</v>
      </c>
      <c r="F546" s="10" t="s">
        <v>841</v>
      </c>
      <c r="G546" s="10" t="s">
        <v>841</v>
      </c>
      <c r="H546" s="27" t="s">
        <v>842</v>
      </c>
      <c r="I546" s="27" t="s">
        <v>843</v>
      </c>
      <c r="J546" s="70" t="s">
        <v>844</v>
      </c>
      <c r="K546" s="27" t="s">
        <v>845</v>
      </c>
      <c r="L546" s="215">
        <v>2000000</v>
      </c>
    </row>
    <row r="547" spans="1:12" ht="48" x14ac:dyDescent="0.2">
      <c r="A547" s="197">
        <f t="shared" si="8"/>
        <v>546</v>
      </c>
      <c r="B547" s="10" t="s">
        <v>12</v>
      </c>
      <c r="C547" s="27" t="s">
        <v>838</v>
      </c>
      <c r="D547" s="27" t="s">
        <v>839</v>
      </c>
      <c r="E547" s="69" t="s">
        <v>840</v>
      </c>
      <c r="F547" s="10" t="s">
        <v>841</v>
      </c>
      <c r="G547" s="10" t="s">
        <v>841</v>
      </c>
      <c r="H547" s="27" t="s">
        <v>842</v>
      </c>
      <c r="I547" s="27" t="s">
        <v>843</v>
      </c>
      <c r="J547" s="70" t="s">
        <v>844</v>
      </c>
      <c r="K547" s="27" t="s">
        <v>846</v>
      </c>
      <c r="L547" s="215">
        <v>2000000</v>
      </c>
    </row>
    <row r="548" spans="1:12" ht="48" x14ac:dyDescent="0.2">
      <c r="A548" s="197">
        <f t="shared" si="8"/>
        <v>547</v>
      </c>
      <c r="B548" s="10" t="s">
        <v>12</v>
      </c>
      <c r="C548" s="27" t="s">
        <v>838</v>
      </c>
      <c r="D548" s="27" t="s">
        <v>839</v>
      </c>
      <c r="E548" s="69" t="s">
        <v>840</v>
      </c>
      <c r="F548" s="10" t="s">
        <v>841</v>
      </c>
      <c r="G548" s="10" t="s">
        <v>841</v>
      </c>
      <c r="H548" s="27" t="s">
        <v>842</v>
      </c>
      <c r="I548" s="27" t="s">
        <v>843</v>
      </c>
      <c r="J548" s="70" t="s">
        <v>844</v>
      </c>
      <c r="K548" s="27" t="s">
        <v>847</v>
      </c>
      <c r="L548" s="215">
        <v>1900000</v>
      </c>
    </row>
    <row r="549" spans="1:12" ht="48" x14ac:dyDescent="0.2">
      <c r="A549" s="197">
        <f t="shared" si="8"/>
        <v>548</v>
      </c>
      <c r="B549" s="10" t="s">
        <v>12</v>
      </c>
      <c r="C549" s="27" t="s">
        <v>838</v>
      </c>
      <c r="D549" s="27" t="s">
        <v>839</v>
      </c>
      <c r="E549" s="69" t="s">
        <v>840</v>
      </c>
      <c r="F549" s="10" t="s">
        <v>841</v>
      </c>
      <c r="G549" s="10" t="s">
        <v>841</v>
      </c>
      <c r="H549" s="27" t="s">
        <v>842</v>
      </c>
      <c r="I549" s="27" t="s">
        <v>843</v>
      </c>
      <c r="J549" s="70" t="s">
        <v>844</v>
      </c>
      <c r="K549" s="27" t="s">
        <v>848</v>
      </c>
      <c r="L549" s="215">
        <v>1500000</v>
      </c>
    </row>
    <row r="550" spans="1:12" ht="48" x14ac:dyDescent="0.2">
      <c r="A550" s="197">
        <f t="shared" si="8"/>
        <v>549</v>
      </c>
      <c r="B550" s="10" t="s">
        <v>12</v>
      </c>
      <c r="C550" s="27" t="s">
        <v>838</v>
      </c>
      <c r="D550" s="27" t="s">
        <v>839</v>
      </c>
      <c r="E550" s="69" t="s">
        <v>840</v>
      </c>
      <c r="F550" s="10" t="s">
        <v>841</v>
      </c>
      <c r="G550" s="10" t="s">
        <v>841</v>
      </c>
      <c r="H550" s="27" t="s">
        <v>842</v>
      </c>
      <c r="I550" s="27" t="s">
        <v>843</v>
      </c>
      <c r="J550" s="70" t="s">
        <v>844</v>
      </c>
      <c r="K550" s="27" t="s">
        <v>849</v>
      </c>
      <c r="L550" s="215">
        <v>1000000</v>
      </c>
    </row>
    <row r="551" spans="1:12" ht="48" x14ac:dyDescent="0.2">
      <c r="A551" s="197">
        <f t="shared" si="8"/>
        <v>550</v>
      </c>
      <c r="B551" s="10" t="s">
        <v>12</v>
      </c>
      <c r="C551" s="27" t="s">
        <v>838</v>
      </c>
      <c r="D551" s="27" t="s">
        <v>839</v>
      </c>
      <c r="E551" s="69" t="s">
        <v>840</v>
      </c>
      <c r="F551" s="10" t="s">
        <v>841</v>
      </c>
      <c r="G551" s="10" t="s">
        <v>841</v>
      </c>
      <c r="H551" s="27" t="s">
        <v>842</v>
      </c>
      <c r="I551" s="27" t="s">
        <v>843</v>
      </c>
      <c r="J551" s="70" t="s">
        <v>844</v>
      </c>
      <c r="K551" s="27" t="s">
        <v>850</v>
      </c>
      <c r="L551" s="215">
        <v>1000000</v>
      </c>
    </row>
    <row r="552" spans="1:12" ht="48" x14ac:dyDescent="0.2">
      <c r="A552" s="197">
        <f t="shared" si="8"/>
        <v>551</v>
      </c>
      <c r="B552" s="10" t="s">
        <v>12</v>
      </c>
      <c r="C552" s="27" t="s">
        <v>838</v>
      </c>
      <c r="D552" s="27" t="s">
        <v>839</v>
      </c>
      <c r="E552" s="69" t="s">
        <v>840</v>
      </c>
      <c r="F552" s="10" t="s">
        <v>841</v>
      </c>
      <c r="G552" s="10" t="s">
        <v>841</v>
      </c>
      <c r="H552" s="27" t="s">
        <v>842</v>
      </c>
      <c r="I552" s="27" t="s">
        <v>843</v>
      </c>
      <c r="J552" s="70" t="s">
        <v>844</v>
      </c>
      <c r="K552" s="27" t="s">
        <v>851</v>
      </c>
      <c r="L552" s="215">
        <v>5000000</v>
      </c>
    </row>
    <row r="553" spans="1:12" ht="48" x14ac:dyDescent="0.2">
      <c r="A553" s="197">
        <f t="shared" si="8"/>
        <v>552</v>
      </c>
      <c r="B553" s="10" t="s">
        <v>12</v>
      </c>
      <c r="C553" s="27" t="s">
        <v>838</v>
      </c>
      <c r="D553" s="27" t="s">
        <v>839</v>
      </c>
      <c r="E553" s="69" t="s">
        <v>840</v>
      </c>
      <c r="F553" s="10" t="s">
        <v>841</v>
      </c>
      <c r="G553" s="10" t="s">
        <v>841</v>
      </c>
      <c r="H553" s="27" t="s">
        <v>842</v>
      </c>
      <c r="I553" s="27" t="s">
        <v>843</v>
      </c>
      <c r="J553" s="70" t="s">
        <v>844</v>
      </c>
      <c r="K553" s="27" t="s">
        <v>852</v>
      </c>
      <c r="L553" s="215">
        <v>1500000</v>
      </c>
    </row>
    <row r="554" spans="1:12" ht="48" x14ac:dyDescent="0.2">
      <c r="A554" s="197">
        <f t="shared" si="8"/>
        <v>553</v>
      </c>
      <c r="B554" s="10" t="s">
        <v>12</v>
      </c>
      <c r="C554" s="27" t="s">
        <v>838</v>
      </c>
      <c r="D554" s="27" t="s">
        <v>839</v>
      </c>
      <c r="E554" s="69" t="s">
        <v>840</v>
      </c>
      <c r="F554" s="10" t="s">
        <v>841</v>
      </c>
      <c r="G554" s="10" t="s">
        <v>841</v>
      </c>
      <c r="H554" s="27" t="s">
        <v>842</v>
      </c>
      <c r="I554" s="27" t="s">
        <v>843</v>
      </c>
      <c r="J554" s="70" t="s">
        <v>844</v>
      </c>
      <c r="K554" s="27" t="s">
        <v>853</v>
      </c>
      <c r="L554" s="215">
        <v>500000</v>
      </c>
    </row>
    <row r="555" spans="1:12" ht="48" x14ac:dyDescent="0.2">
      <c r="A555" s="197">
        <f t="shared" si="8"/>
        <v>554</v>
      </c>
      <c r="B555" s="10" t="s">
        <v>12</v>
      </c>
      <c r="C555" s="27" t="s">
        <v>838</v>
      </c>
      <c r="D555" s="27" t="s">
        <v>839</v>
      </c>
      <c r="E555" s="69" t="s">
        <v>840</v>
      </c>
      <c r="F555" s="10" t="s">
        <v>841</v>
      </c>
      <c r="G555" s="10" t="s">
        <v>841</v>
      </c>
      <c r="H555" s="27" t="s">
        <v>842</v>
      </c>
      <c r="I555" s="27" t="s">
        <v>843</v>
      </c>
      <c r="J555" s="70" t="s">
        <v>844</v>
      </c>
      <c r="K555" s="27" t="s">
        <v>854</v>
      </c>
      <c r="L555" s="215">
        <v>4000000</v>
      </c>
    </row>
    <row r="556" spans="1:12" ht="48" x14ac:dyDescent="0.2">
      <c r="A556" s="197">
        <f t="shared" si="8"/>
        <v>555</v>
      </c>
      <c r="B556" s="10" t="s">
        <v>12</v>
      </c>
      <c r="C556" s="27" t="s">
        <v>838</v>
      </c>
      <c r="D556" s="27" t="s">
        <v>839</v>
      </c>
      <c r="E556" s="69" t="s">
        <v>840</v>
      </c>
      <c r="F556" s="10" t="s">
        <v>841</v>
      </c>
      <c r="G556" s="10" t="s">
        <v>841</v>
      </c>
      <c r="H556" s="27" t="s">
        <v>842</v>
      </c>
      <c r="I556" s="27" t="s">
        <v>843</v>
      </c>
      <c r="J556" s="70" t="s">
        <v>844</v>
      </c>
      <c r="K556" s="27" t="s">
        <v>855</v>
      </c>
      <c r="L556" s="215">
        <v>10000000</v>
      </c>
    </row>
    <row r="557" spans="1:12" ht="48" x14ac:dyDescent="0.2">
      <c r="A557" s="197">
        <f t="shared" si="8"/>
        <v>556</v>
      </c>
      <c r="B557" s="10" t="s">
        <v>12</v>
      </c>
      <c r="C557" s="27" t="s">
        <v>838</v>
      </c>
      <c r="D557" s="27" t="s">
        <v>839</v>
      </c>
      <c r="E557" s="69" t="s">
        <v>840</v>
      </c>
      <c r="F557" s="10" t="s">
        <v>841</v>
      </c>
      <c r="G557" s="10" t="s">
        <v>841</v>
      </c>
      <c r="H557" s="27" t="s">
        <v>842</v>
      </c>
      <c r="I557" s="27" t="s">
        <v>843</v>
      </c>
      <c r="J557" s="70" t="s">
        <v>844</v>
      </c>
      <c r="K557" s="27" t="s">
        <v>856</v>
      </c>
      <c r="L557" s="215">
        <v>500000</v>
      </c>
    </row>
    <row r="558" spans="1:12" ht="48" x14ac:dyDescent="0.2">
      <c r="A558" s="197">
        <f t="shared" si="8"/>
        <v>557</v>
      </c>
      <c r="B558" s="10" t="s">
        <v>12</v>
      </c>
      <c r="C558" s="27" t="s">
        <v>838</v>
      </c>
      <c r="D558" s="27" t="s">
        <v>839</v>
      </c>
      <c r="E558" s="69" t="s">
        <v>840</v>
      </c>
      <c r="F558" s="10" t="s">
        <v>841</v>
      </c>
      <c r="G558" s="10" t="s">
        <v>841</v>
      </c>
      <c r="H558" s="27" t="s">
        <v>842</v>
      </c>
      <c r="I558" s="27" t="s">
        <v>843</v>
      </c>
      <c r="J558" s="70" t="s">
        <v>844</v>
      </c>
      <c r="K558" s="27" t="s">
        <v>857</v>
      </c>
      <c r="L558" s="215">
        <v>900000</v>
      </c>
    </row>
    <row r="559" spans="1:12" ht="48" x14ac:dyDescent="0.2">
      <c r="A559" s="197">
        <f t="shared" si="8"/>
        <v>558</v>
      </c>
      <c r="B559" s="10" t="s">
        <v>12</v>
      </c>
      <c r="C559" s="27" t="s">
        <v>838</v>
      </c>
      <c r="D559" s="27" t="s">
        <v>839</v>
      </c>
      <c r="E559" s="69" t="s">
        <v>840</v>
      </c>
      <c r="F559" s="10" t="s">
        <v>841</v>
      </c>
      <c r="G559" s="10" t="s">
        <v>841</v>
      </c>
      <c r="H559" s="27" t="s">
        <v>842</v>
      </c>
      <c r="I559" s="27" t="s">
        <v>843</v>
      </c>
      <c r="J559" s="70" t="s">
        <v>844</v>
      </c>
      <c r="K559" s="27" t="s">
        <v>858</v>
      </c>
      <c r="L559" s="215">
        <v>5000000</v>
      </c>
    </row>
    <row r="560" spans="1:12" ht="48" x14ac:dyDescent="0.2">
      <c r="A560" s="197">
        <f t="shared" si="8"/>
        <v>559</v>
      </c>
      <c r="B560" s="10" t="s">
        <v>12</v>
      </c>
      <c r="C560" s="27" t="s">
        <v>838</v>
      </c>
      <c r="D560" s="27" t="s">
        <v>839</v>
      </c>
      <c r="E560" s="69" t="s">
        <v>840</v>
      </c>
      <c r="F560" s="10" t="s">
        <v>841</v>
      </c>
      <c r="G560" s="10" t="s">
        <v>841</v>
      </c>
      <c r="H560" s="27" t="s">
        <v>842</v>
      </c>
      <c r="I560" s="27" t="s">
        <v>843</v>
      </c>
      <c r="J560" s="70" t="s">
        <v>844</v>
      </c>
      <c r="K560" s="27" t="s">
        <v>859</v>
      </c>
      <c r="L560" s="215">
        <v>1000000</v>
      </c>
    </row>
    <row r="561" spans="1:12" ht="48" x14ac:dyDescent="0.2">
      <c r="A561" s="197">
        <f t="shared" si="8"/>
        <v>560</v>
      </c>
      <c r="B561" s="10" t="s">
        <v>12</v>
      </c>
      <c r="C561" s="27" t="s">
        <v>838</v>
      </c>
      <c r="D561" s="27" t="s">
        <v>839</v>
      </c>
      <c r="E561" s="69" t="s">
        <v>840</v>
      </c>
      <c r="F561" s="10" t="s">
        <v>841</v>
      </c>
      <c r="G561" s="10" t="s">
        <v>841</v>
      </c>
      <c r="H561" s="27" t="s">
        <v>842</v>
      </c>
      <c r="I561" s="27" t="s">
        <v>843</v>
      </c>
      <c r="J561" s="70" t="s">
        <v>844</v>
      </c>
      <c r="K561" s="27" t="s">
        <v>860</v>
      </c>
      <c r="L561" s="215">
        <v>10000000</v>
      </c>
    </row>
    <row r="562" spans="1:12" ht="48" x14ac:dyDescent="0.2">
      <c r="A562" s="197">
        <f t="shared" si="8"/>
        <v>561</v>
      </c>
      <c r="B562" s="10" t="s">
        <v>12</v>
      </c>
      <c r="C562" s="27" t="s">
        <v>838</v>
      </c>
      <c r="D562" s="27" t="s">
        <v>839</v>
      </c>
      <c r="E562" s="69" t="s">
        <v>840</v>
      </c>
      <c r="F562" s="10" t="s">
        <v>841</v>
      </c>
      <c r="G562" s="10" t="s">
        <v>841</v>
      </c>
      <c r="H562" s="27" t="s">
        <v>842</v>
      </c>
      <c r="I562" s="27" t="s">
        <v>843</v>
      </c>
      <c r="J562" s="70" t="s">
        <v>844</v>
      </c>
      <c r="K562" s="27" t="s">
        <v>861</v>
      </c>
      <c r="L562" s="215">
        <v>1000000</v>
      </c>
    </row>
    <row r="563" spans="1:12" ht="48" x14ac:dyDescent="0.2">
      <c r="A563" s="197">
        <f t="shared" si="8"/>
        <v>562</v>
      </c>
      <c r="B563" s="10" t="s">
        <v>12</v>
      </c>
      <c r="C563" s="27" t="s">
        <v>838</v>
      </c>
      <c r="D563" s="27" t="s">
        <v>839</v>
      </c>
      <c r="E563" s="69" t="s">
        <v>840</v>
      </c>
      <c r="F563" s="10" t="s">
        <v>841</v>
      </c>
      <c r="G563" s="10" t="s">
        <v>841</v>
      </c>
      <c r="H563" s="27" t="s">
        <v>842</v>
      </c>
      <c r="I563" s="27" t="s">
        <v>843</v>
      </c>
      <c r="J563" s="70" t="s">
        <v>844</v>
      </c>
      <c r="K563" s="27" t="s">
        <v>862</v>
      </c>
      <c r="L563" s="215">
        <v>500000</v>
      </c>
    </row>
    <row r="564" spans="1:12" ht="48" x14ac:dyDescent="0.2">
      <c r="A564" s="197">
        <f t="shared" si="8"/>
        <v>563</v>
      </c>
      <c r="B564" s="10" t="s">
        <v>12</v>
      </c>
      <c r="C564" s="27" t="s">
        <v>838</v>
      </c>
      <c r="D564" s="27" t="s">
        <v>839</v>
      </c>
      <c r="E564" s="69" t="s">
        <v>840</v>
      </c>
      <c r="F564" s="10" t="s">
        <v>841</v>
      </c>
      <c r="G564" s="10" t="s">
        <v>841</v>
      </c>
      <c r="H564" s="27" t="s">
        <v>842</v>
      </c>
      <c r="I564" s="27" t="s">
        <v>843</v>
      </c>
      <c r="J564" s="70" t="s">
        <v>844</v>
      </c>
      <c r="K564" s="27" t="s">
        <v>863</v>
      </c>
      <c r="L564" s="215">
        <v>500000</v>
      </c>
    </row>
    <row r="565" spans="1:12" ht="48" x14ac:dyDescent="0.2">
      <c r="A565" s="197">
        <f t="shared" si="8"/>
        <v>564</v>
      </c>
      <c r="B565" s="10" t="s">
        <v>12</v>
      </c>
      <c r="C565" s="27" t="s">
        <v>838</v>
      </c>
      <c r="D565" s="27" t="s">
        <v>839</v>
      </c>
      <c r="E565" s="69" t="s">
        <v>840</v>
      </c>
      <c r="F565" s="10" t="s">
        <v>841</v>
      </c>
      <c r="G565" s="10" t="s">
        <v>841</v>
      </c>
      <c r="H565" s="27" t="s">
        <v>842</v>
      </c>
      <c r="I565" s="27" t="s">
        <v>843</v>
      </c>
      <c r="J565" s="70" t="s">
        <v>844</v>
      </c>
      <c r="K565" s="27" t="s">
        <v>864</v>
      </c>
      <c r="L565" s="215">
        <v>630000</v>
      </c>
    </row>
    <row r="566" spans="1:12" ht="36" x14ac:dyDescent="0.2">
      <c r="A566" s="197">
        <f t="shared" si="8"/>
        <v>565</v>
      </c>
      <c r="B566" s="19" t="s">
        <v>865</v>
      </c>
      <c r="C566" s="19" t="s">
        <v>866</v>
      </c>
      <c r="D566" s="19" t="s">
        <v>867</v>
      </c>
      <c r="E566" s="19" t="s">
        <v>868</v>
      </c>
      <c r="F566" s="10" t="s">
        <v>5196</v>
      </c>
      <c r="G566" s="10" t="s">
        <v>5196</v>
      </c>
      <c r="H566" s="19" t="s">
        <v>869</v>
      </c>
      <c r="I566" s="19" t="s">
        <v>870</v>
      </c>
      <c r="J566" s="19" t="s">
        <v>871</v>
      </c>
      <c r="K566" s="19" t="s">
        <v>872</v>
      </c>
      <c r="L566" s="216">
        <v>1244649</v>
      </c>
    </row>
    <row r="567" spans="1:12" ht="36" x14ac:dyDescent="0.2">
      <c r="A567" s="197">
        <f t="shared" si="8"/>
        <v>566</v>
      </c>
      <c r="B567" s="19" t="s">
        <v>865</v>
      </c>
      <c r="C567" s="19" t="s">
        <v>866</v>
      </c>
      <c r="D567" s="19" t="s">
        <v>867</v>
      </c>
      <c r="E567" s="19" t="s">
        <v>868</v>
      </c>
      <c r="F567" s="10" t="s">
        <v>5196</v>
      </c>
      <c r="G567" s="10" t="s">
        <v>5196</v>
      </c>
      <c r="H567" s="19" t="s">
        <v>869</v>
      </c>
      <c r="I567" s="19" t="s">
        <v>870</v>
      </c>
      <c r="J567" s="19" t="s">
        <v>871</v>
      </c>
      <c r="K567" s="19" t="s">
        <v>873</v>
      </c>
      <c r="L567" s="216">
        <v>708464</v>
      </c>
    </row>
    <row r="568" spans="1:12" ht="36" x14ac:dyDescent="0.2">
      <c r="A568" s="197">
        <f t="shared" si="8"/>
        <v>567</v>
      </c>
      <c r="B568" s="19" t="s">
        <v>865</v>
      </c>
      <c r="C568" s="19" t="s">
        <v>866</v>
      </c>
      <c r="D568" s="19" t="s">
        <v>867</v>
      </c>
      <c r="E568" s="19" t="s">
        <v>868</v>
      </c>
      <c r="F568" s="10" t="s">
        <v>5196</v>
      </c>
      <c r="G568" s="10" t="s">
        <v>5196</v>
      </c>
      <c r="H568" s="19" t="s">
        <v>869</v>
      </c>
      <c r="I568" s="19" t="s">
        <v>870</v>
      </c>
      <c r="J568" s="19" t="s">
        <v>871</v>
      </c>
      <c r="K568" s="19" t="s">
        <v>874</v>
      </c>
      <c r="L568" s="216">
        <v>570792</v>
      </c>
    </row>
    <row r="569" spans="1:12" ht="36" x14ac:dyDescent="0.2">
      <c r="A569" s="197">
        <f t="shared" si="8"/>
        <v>568</v>
      </c>
      <c r="B569" s="19" t="s">
        <v>865</v>
      </c>
      <c r="C569" s="19" t="s">
        <v>866</v>
      </c>
      <c r="D569" s="19" t="s">
        <v>867</v>
      </c>
      <c r="E569" s="19" t="s">
        <v>868</v>
      </c>
      <c r="F569" s="10" t="s">
        <v>5196</v>
      </c>
      <c r="G569" s="10" t="s">
        <v>5196</v>
      </c>
      <c r="H569" s="19" t="s">
        <v>869</v>
      </c>
      <c r="I569" s="19" t="s">
        <v>870</v>
      </c>
      <c r="J569" s="19" t="s">
        <v>871</v>
      </c>
      <c r="K569" s="19" t="s">
        <v>875</v>
      </c>
      <c r="L569" s="216">
        <v>615647</v>
      </c>
    </row>
    <row r="570" spans="1:12" ht="48" x14ac:dyDescent="0.2">
      <c r="A570" s="197">
        <f t="shared" si="8"/>
        <v>569</v>
      </c>
      <c r="B570" s="9" t="s">
        <v>865</v>
      </c>
      <c r="C570" s="9" t="s">
        <v>876</v>
      </c>
      <c r="D570" s="9" t="s">
        <v>867</v>
      </c>
      <c r="E570" s="9" t="s">
        <v>877</v>
      </c>
      <c r="F570" s="9" t="s">
        <v>878</v>
      </c>
      <c r="G570" s="9" t="s">
        <v>879</v>
      </c>
      <c r="H570" s="9" t="s">
        <v>880</v>
      </c>
      <c r="I570" s="9" t="s">
        <v>881</v>
      </c>
      <c r="J570" s="71" t="s">
        <v>882</v>
      </c>
      <c r="K570" s="9" t="s">
        <v>883</v>
      </c>
      <c r="L570" s="217">
        <v>76853368</v>
      </c>
    </row>
    <row r="571" spans="1:12" ht="48" x14ac:dyDescent="0.2">
      <c r="A571" s="197">
        <f t="shared" si="8"/>
        <v>570</v>
      </c>
      <c r="B571" s="9" t="s">
        <v>865</v>
      </c>
      <c r="C571" s="9" t="s">
        <v>876</v>
      </c>
      <c r="D571" s="9" t="s">
        <v>867</v>
      </c>
      <c r="E571" s="9" t="s">
        <v>877</v>
      </c>
      <c r="F571" s="9" t="s">
        <v>878</v>
      </c>
      <c r="G571" s="9" t="s">
        <v>879</v>
      </c>
      <c r="H571" s="9" t="s">
        <v>880</v>
      </c>
      <c r="I571" s="9" t="s">
        <v>881</v>
      </c>
      <c r="J571" s="71" t="s">
        <v>882</v>
      </c>
      <c r="K571" s="9" t="s">
        <v>884</v>
      </c>
      <c r="L571" s="217">
        <v>16166928</v>
      </c>
    </row>
    <row r="572" spans="1:12" ht="36" x14ac:dyDescent="0.2">
      <c r="A572" s="197">
        <f t="shared" si="8"/>
        <v>571</v>
      </c>
      <c r="B572" s="9" t="s">
        <v>865</v>
      </c>
      <c r="C572" s="9" t="s">
        <v>885</v>
      </c>
      <c r="D572" s="9" t="s">
        <v>867</v>
      </c>
      <c r="E572" s="9" t="s">
        <v>886</v>
      </c>
      <c r="F572" s="9" t="s">
        <v>887</v>
      </c>
      <c r="G572" s="9" t="s">
        <v>887</v>
      </c>
      <c r="H572" s="9" t="s">
        <v>888</v>
      </c>
      <c r="I572" s="9" t="s">
        <v>889</v>
      </c>
      <c r="J572" s="71" t="s">
        <v>890</v>
      </c>
      <c r="K572" s="9" t="s">
        <v>872</v>
      </c>
      <c r="L572" s="217">
        <v>1244649</v>
      </c>
    </row>
    <row r="573" spans="1:12" ht="36" x14ac:dyDescent="0.2">
      <c r="A573" s="197">
        <f t="shared" si="8"/>
        <v>572</v>
      </c>
      <c r="B573" s="9" t="s">
        <v>865</v>
      </c>
      <c r="C573" s="9" t="s">
        <v>885</v>
      </c>
      <c r="D573" s="9" t="s">
        <v>867</v>
      </c>
      <c r="E573" s="9" t="s">
        <v>886</v>
      </c>
      <c r="F573" s="9" t="s">
        <v>887</v>
      </c>
      <c r="G573" s="9" t="s">
        <v>887</v>
      </c>
      <c r="H573" s="9" t="s">
        <v>888</v>
      </c>
      <c r="I573" s="9" t="s">
        <v>889</v>
      </c>
      <c r="J573" s="71" t="s">
        <v>890</v>
      </c>
      <c r="K573" s="9" t="s">
        <v>873</v>
      </c>
      <c r="L573" s="217">
        <v>708464</v>
      </c>
    </row>
    <row r="574" spans="1:12" ht="36" x14ac:dyDescent="0.2">
      <c r="A574" s="197">
        <f t="shared" si="8"/>
        <v>573</v>
      </c>
      <c r="B574" s="9" t="s">
        <v>865</v>
      </c>
      <c r="C574" s="9" t="s">
        <v>885</v>
      </c>
      <c r="D574" s="9" t="s">
        <v>867</v>
      </c>
      <c r="E574" s="9" t="s">
        <v>886</v>
      </c>
      <c r="F574" s="9" t="s">
        <v>887</v>
      </c>
      <c r="G574" s="9" t="s">
        <v>887</v>
      </c>
      <c r="H574" s="9" t="s">
        <v>888</v>
      </c>
      <c r="I574" s="9" t="s">
        <v>889</v>
      </c>
      <c r="J574" s="71" t="s">
        <v>890</v>
      </c>
      <c r="K574" s="9" t="s">
        <v>874</v>
      </c>
      <c r="L574" s="217">
        <v>570792</v>
      </c>
    </row>
    <row r="575" spans="1:12" ht="36" x14ac:dyDescent="0.2">
      <c r="A575" s="197">
        <f t="shared" si="8"/>
        <v>574</v>
      </c>
      <c r="B575" s="9" t="s">
        <v>865</v>
      </c>
      <c r="C575" s="9" t="s">
        <v>885</v>
      </c>
      <c r="D575" s="9" t="s">
        <v>867</v>
      </c>
      <c r="E575" s="9" t="s">
        <v>886</v>
      </c>
      <c r="F575" s="9" t="s">
        <v>887</v>
      </c>
      <c r="G575" s="9" t="s">
        <v>887</v>
      </c>
      <c r="H575" s="9" t="s">
        <v>888</v>
      </c>
      <c r="I575" s="9" t="s">
        <v>889</v>
      </c>
      <c r="J575" s="71" t="s">
        <v>890</v>
      </c>
      <c r="K575" s="9" t="s">
        <v>875</v>
      </c>
      <c r="L575" s="217">
        <v>615647</v>
      </c>
    </row>
    <row r="576" spans="1:12" ht="36" x14ac:dyDescent="0.2">
      <c r="A576" s="197">
        <f t="shared" si="8"/>
        <v>575</v>
      </c>
      <c r="B576" s="9" t="s">
        <v>865</v>
      </c>
      <c r="C576" s="9" t="s">
        <v>885</v>
      </c>
      <c r="D576" s="9" t="s">
        <v>867</v>
      </c>
      <c r="E576" s="9" t="s">
        <v>886</v>
      </c>
      <c r="F576" s="9" t="s">
        <v>887</v>
      </c>
      <c r="G576" s="9" t="s">
        <v>887</v>
      </c>
      <c r="H576" s="9" t="s">
        <v>888</v>
      </c>
      <c r="I576" s="9" t="s">
        <v>889</v>
      </c>
      <c r="J576" s="71" t="s">
        <v>890</v>
      </c>
      <c r="K576" s="9" t="s">
        <v>891</v>
      </c>
      <c r="L576" s="217">
        <v>505223</v>
      </c>
    </row>
    <row r="577" spans="1:12" ht="36" x14ac:dyDescent="0.2">
      <c r="A577" s="197">
        <f t="shared" si="8"/>
        <v>576</v>
      </c>
      <c r="B577" s="9" t="s">
        <v>865</v>
      </c>
      <c r="C577" s="9" t="s">
        <v>885</v>
      </c>
      <c r="D577" s="9" t="s">
        <v>867</v>
      </c>
      <c r="E577" s="9" t="s">
        <v>886</v>
      </c>
      <c r="F577" s="9" t="s">
        <v>887</v>
      </c>
      <c r="G577" s="9" t="s">
        <v>887</v>
      </c>
      <c r="H577" s="9" t="s">
        <v>888</v>
      </c>
      <c r="I577" s="9" t="s">
        <v>889</v>
      </c>
      <c r="J577" s="71" t="s">
        <v>890</v>
      </c>
      <c r="K577" s="9" t="s">
        <v>892</v>
      </c>
      <c r="L577" s="217">
        <v>1266128</v>
      </c>
    </row>
    <row r="578" spans="1:12" ht="36" x14ac:dyDescent="0.2">
      <c r="A578" s="197">
        <f t="shared" si="8"/>
        <v>577</v>
      </c>
      <c r="B578" s="9" t="s">
        <v>865</v>
      </c>
      <c r="C578" s="9" t="s">
        <v>885</v>
      </c>
      <c r="D578" s="9" t="s">
        <v>867</v>
      </c>
      <c r="E578" s="9" t="s">
        <v>886</v>
      </c>
      <c r="F578" s="9" t="s">
        <v>887</v>
      </c>
      <c r="G578" s="9" t="s">
        <v>887</v>
      </c>
      <c r="H578" s="9" t="s">
        <v>888</v>
      </c>
      <c r="I578" s="9" t="s">
        <v>889</v>
      </c>
      <c r="J578" s="71" t="s">
        <v>890</v>
      </c>
      <c r="K578" s="9" t="s">
        <v>893</v>
      </c>
      <c r="L578" s="217">
        <v>654900</v>
      </c>
    </row>
    <row r="579" spans="1:12" ht="36" x14ac:dyDescent="0.2">
      <c r="A579" s="197">
        <f t="shared" si="8"/>
        <v>578</v>
      </c>
      <c r="B579" s="9" t="s">
        <v>865</v>
      </c>
      <c r="C579" s="9" t="s">
        <v>885</v>
      </c>
      <c r="D579" s="9" t="s">
        <v>867</v>
      </c>
      <c r="E579" s="9" t="s">
        <v>886</v>
      </c>
      <c r="F579" s="9" t="s">
        <v>887</v>
      </c>
      <c r="G579" s="9" t="s">
        <v>887</v>
      </c>
      <c r="H579" s="9" t="s">
        <v>888</v>
      </c>
      <c r="I579" s="9" t="s">
        <v>889</v>
      </c>
      <c r="J579" s="71" t="s">
        <v>890</v>
      </c>
      <c r="K579" s="9" t="s">
        <v>894</v>
      </c>
      <c r="L579" s="217">
        <v>778733</v>
      </c>
    </row>
    <row r="580" spans="1:12" ht="36" x14ac:dyDescent="0.2">
      <c r="A580" s="197">
        <f t="shared" si="8"/>
        <v>579</v>
      </c>
      <c r="B580" s="9" t="s">
        <v>865</v>
      </c>
      <c r="C580" s="9" t="s">
        <v>885</v>
      </c>
      <c r="D580" s="9" t="s">
        <v>867</v>
      </c>
      <c r="E580" s="9" t="s">
        <v>886</v>
      </c>
      <c r="F580" s="9" t="s">
        <v>887</v>
      </c>
      <c r="G580" s="9" t="s">
        <v>887</v>
      </c>
      <c r="H580" s="9" t="s">
        <v>888</v>
      </c>
      <c r="I580" s="9" t="s">
        <v>889</v>
      </c>
      <c r="J580" s="71" t="s">
        <v>890</v>
      </c>
      <c r="K580" s="9" t="s">
        <v>895</v>
      </c>
      <c r="L580" s="217">
        <v>2751283</v>
      </c>
    </row>
    <row r="581" spans="1:12" ht="36" x14ac:dyDescent="0.2">
      <c r="A581" s="197">
        <f t="shared" ref="A581:A645" si="9">A580+1</f>
        <v>580</v>
      </c>
      <c r="B581" s="9" t="s">
        <v>865</v>
      </c>
      <c r="C581" s="9" t="s">
        <v>885</v>
      </c>
      <c r="D581" s="9" t="s">
        <v>867</v>
      </c>
      <c r="E581" s="9" t="s">
        <v>886</v>
      </c>
      <c r="F581" s="9" t="s">
        <v>887</v>
      </c>
      <c r="G581" s="9" t="s">
        <v>887</v>
      </c>
      <c r="H581" s="9" t="s">
        <v>888</v>
      </c>
      <c r="I581" s="9" t="s">
        <v>889</v>
      </c>
      <c r="J581" s="71" t="s">
        <v>890</v>
      </c>
      <c r="K581" s="9" t="s">
        <v>896</v>
      </c>
      <c r="L581" s="217">
        <v>3187563</v>
      </c>
    </row>
    <row r="582" spans="1:12" ht="36" x14ac:dyDescent="0.2">
      <c r="A582" s="197">
        <f t="shared" si="9"/>
        <v>581</v>
      </c>
      <c r="B582" s="9" t="s">
        <v>865</v>
      </c>
      <c r="C582" s="9" t="s">
        <v>885</v>
      </c>
      <c r="D582" s="9" t="s">
        <v>867</v>
      </c>
      <c r="E582" s="9" t="s">
        <v>886</v>
      </c>
      <c r="F582" s="9" t="s">
        <v>887</v>
      </c>
      <c r="G582" s="9" t="s">
        <v>887</v>
      </c>
      <c r="H582" s="9" t="s">
        <v>888</v>
      </c>
      <c r="I582" s="9" t="s">
        <v>889</v>
      </c>
      <c r="J582" s="71" t="s">
        <v>890</v>
      </c>
      <c r="K582" s="9" t="s">
        <v>897</v>
      </c>
      <c r="L582" s="217">
        <v>15411821</v>
      </c>
    </row>
    <row r="583" spans="1:12" ht="36" x14ac:dyDescent="0.2">
      <c r="A583" s="197">
        <f t="shared" si="9"/>
        <v>582</v>
      </c>
      <c r="B583" s="9" t="s">
        <v>865</v>
      </c>
      <c r="C583" s="9" t="s">
        <v>885</v>
      </c>
      <c r="D583" s="9" t="s">
        <v>867</v>
      </c>
      <c r="E583" s="9" t="s">
        <v>886</v>
      </c>
      <c r="F583" s="9" t="s">
        <v>887</v>
      </c>
      <c r="G583" s="9" t="s">
        <v>887</v>
      </c>
      <c r="H583" s="9" t="s">
        <v>888</v>
      </c>
      <c r="I583" s="9" t="s">
        <v>889</v>
      </c>
      <c r="J583" s="71" t="s">
        <v>890</v>
      </c>
      <c r="K583" s="9" t="s">
        <v>898</v>
      </c>
      <c r="L583" s="217">
        <v>1063773</v>
      </c>
    </row>
    <row r="584" spans="1:12" ht="36" x14ac:dyDescent="0.2">
      <c r="A584" s="197">
        <f t="shared" si="9"/>
        <v>583</v>
      </c>
      <c r="B584" s="9" t="s">
        <v>865</v>
      </c>
      <c r="C584" s="9" t="s">
        <v>885</v>
      </c>
      <c r="D584" s="9" t="s">
        <v>867</v>
      </c>
      <c r="E584" s="9" t="s">
        <v>886</v>
      </c>
      <c r="F584" s="9" t="s">
        <v>887</v>
      </c>
      <c r="G584" s="9" t="s">
        <v>887</v>
      </c>
      <c r="H584" s="9" t="s">
        <v>888</v>
      </c>
      <c r="I584" s="9" t="s">
        <v>889</v>
      </c>
      <c r="J584" s="71" t="s">
        <v>890</v>
      </c>
      <c r="K584" s="9" t="s">
        <v>899</v>
      </c>
      <c r="L584" s="217">
        <v>751567</v>
      </c>
    </row>
    <row r="585" spans="1:12" ht="36" x14ac:dyDescent="0.2">
      <c r="A585" s="197">
        <f t="shared" si="9"/>
        <v>584</v>
      </c>
      <c r="B585" s="9" t="s">
        <v>865</v>
      </c>
      <c r="C585" s="9" t="s">
        <v>885</v>
      </c>
      <c r="D585" s="9" t="s">
        <v>867</v>
      </c>
      <c r="E585" s="9" t="s">
        <v>886</v>
      </c>
      <c r="F585" s="9" t="s">
        <v>887</v>
      </c>
      <c r="G585" s="9" t="s">
        <v>887</v>
      </c>
      <c r="H585" s="9" t="s">
        <v>888</v>
      </c>
      <c r="I585" s="9" t="s">
        <v>889</v>
      </c>
      <c r="J585" s="71" t="s">
        <v>890</v>
      </c>
      <c r="K585" s="9" t="s">
        <v>900</v>
      </c>
      <c r="L585" s="217">
        <v>854793</v>
      </c>
    </row>
    <row r="586" spans="1:12" ht="36" x14ac:dyDescent="0.2">
      <c r="A586" s="197">
        <f t="shared" si="9"/>
        <v>585</v>
      </c>
      <c r="B586" s="9" t="s">
        <v>865</v>
      </c>
      <c r="C586" s="9" t="s">
        <v>885</v>
      </c>
      <c r="D586" s="9" t="s">
        <v>867</v>
      </c>
      <c r="E586" s="9" t="s">
        <v>886</v>
      </c>
      <c r="F586" s="9" t="s">
        <v>887</v>
      </c>
      <c r="G586" s="9" t="s">
        <v>887</v>
      </c>
      <c r="H586" s="9" t="s">
        <v>888</v>
      </c>
      <c r="I586" s="9" t="s">
        <v>889</v>
      </c>
      <c r="J586" s="71" t="s">
        <v>890</v>
      </c>
      <c r="K586" s="9" t="s">
        <v>901</v>
      </c>
      <c r="L586" s="217">
        <v>660137</v>
      </c>
    </row>
    <row r="587" spans="1:12" ht="36" x14ac:dyDescent="0.2">
      <c r="A587" s="197">
        <f t="shared" si="9"/>
        <v>586</v>
      </c>
      <c r="B587" s="9" t="s">
        <v>865</v>
      </c>
      <c r="C587" s="9" t="s">
        <v>885</v>
      </c>
      <c r="D587" s="9" t="s">
        <v>867</v>
      </c>
      <c r="E587" s="9" t="s">
        <v>886</v>
      </c>
      <c r="F587" s="9" t="s">
        <v>887</v>
      </c>
      <c r="G587" s="9" t="s">
        <v>887</v>
      </c>
      <c r="H587" s="9" t="s">
        <v>888</v>
      </c>
      <c r="I587" s="9" t="s">
        <v>889</v>
      </c>
      <c r="J587" s="71" t="s">
        <v>890</v>
      </c>
      <c r="K587" s="9" t="s">
        <v>902</v>
      </c>
      <c r="L587" s="217">
        <v>794750</v>
      </c>
    </row>
    <row r="588" spans="1:12" ht="36" x14ac:dyDescent="0.2">
      <c r="A588" s="197">
        <f t="shared" si="9"/>
        <v>587</v>
      </c>
      <c r="B588" s="9" t="s">
        <v>865</v>
      </c>
      <c r="C588" s="9" t="s">
        <v>885</v>
      </c>
      <c r="D588" s="9" t="s">
        <v>867</v>
      </c>
      <c r="E588" s="9" t="s">
        <v>886</v>
      </c>
      <c r="F588" s="9" t="s">
        <v>887</v>
      </c>
      <c r="G588" s="9" t="s">
        <v>887</v>
      </c>
      <c r="H588" s="9" t="s">
        <v>888</v>
      </c>
      <c r="I588" s="9" t="s">
        <v>889</v>
      </c>
      <c r="J588" s="71" t="s">
        <v>890</v>
      </c>
      <c r="K588" s="9" t="s">
        <v>903</v>
      </c>
      <c r="L588" s="217">
        <v>789158</v>
      </c>
    </row>
    <row r="589" spans="1:12" ht="36" x14ac:dyDescent="0.2">
      <c r="A589" s="197">
        <f t="shared" si="9"/>
        <v>588</v>
      </c>
      <c r="B589" s="9" t="s">
        <v>865</v>
      </c>
      <c r="C589" s="9" t="s">
        <v>885</v>
      </c>
      <c r="D589" s="9" t="s">
        <v>867</v>
      </c>
      <c r="E589" s="9" t="s">
        <v>886</v>
      </c>
      <c r="F589" s="9" t="s">
        <v>887</v>
      </c>
      <c r="G589" s="9" t="s">
        <v>887</v>
      </c>
      <c r="H589" s="9" t="s">
        <v>888</v>
      </c>
      <c r="I589" s="9" t="s">
        <v>889</v>
      </c>
      <c r="J589" s="71" t="s">
        <v>890</v>
      </c>
      <c r="K589" s="9" t="s">
        <v>904</v>
      </c>
      <c r="L589" s="217">
        <v>1516605</v>
      </c>
    </row>
    <row r="590" spans="1:12" ht="36" x14ac:dyDescent="0.2">
      <c r="A590" s="197">
        <f t="shared" si="9"/>
        <v>589</v>
      </c>
      <c r="B590" s="9" t="s">
        <v>865</v>
      </c>
      <c r="C590" s="9" t="s">
        <v>885</v>
      </c>
      <c r="D590" s="9" t="s">
        <v>867</v>
      </c>
      <c r="E590" s="9" t="s">
        <v>886</v>
      </c>
      <c r="F590" s="9" t="s">
        <v>887</v>
      </c>
      <c r="G590" s="9" t="s">
        <v>887</v>
      </c>
      <c r="H590" s="9" t="s">
        <v>888</v>
      </c>
      <c r="I590" s="9" t="s">
        <v>889</v>
      </c>
      <c r="J590" s="71" t="s">
        <v>890</v>
      </c>
      <c r="K590" s="9" t="s">
        <v>905</v>
      </c>
      <c r="L590" s="217">
        <v>8825480</v>
      </c>
    </row>
    <row r="591" spans="1:12" ht="36" x14ac:dyDescent="0.2">
      <c r="A591" s="197">
        <f t="shared" si="9"/>
        <v>590</v>
      </c>
      <c r="B591" s="9" t="s">
        <v>865</v>
      </c>
      <c r="C591" s="9" t="s">
        <v>885</v>
      </c>
      <c r="D591" s="9" t="s">
        <v>867</v>
      </c>
      <c r="E591" s="9" t="s">
        <v>886</v>
      </c>
      <c r="F591" s="9" t="s">
        <v>887</v>
      </c>
      <c r="G591" s="9" t="s">
        <v>887</v>
      </c>
      <c r="H591" s="9" t="s">
        <v>888</v>
      </c>
      <c r="I591" s="9" t="s">
        <v>889</v>
      </c>
      <c r="J591" s="71" t="s">
        <v>890</v>
      </c>
      <c r="K591" s="9" t="s">
        <v>906</v>
      </c>
      <c r="L591" s="217">
        <v>1563124</v>
      </c>
    </row>
    <row r="592" spans="1:12" ht="36" x14ac:dyDescent="0.2">
      <c r="A592" s="197">
        <f t="shared" si="9"/>
        <v>591</v>
      </c>
      <c r="B592" s="9" t="s">
        <v>865</v>
      </c>
      <c r="C592" s="9" t="s">
        <v>885</v>
      </c>
      <c r="D592" s="9" t="s">
        <v>867</v>
      </c>
      <c r="E592" s="9" t="s">
        <v>886</v>
      </c>
      <c r="F592" s="9" t="s">
        <v>887</v>
      </c>
      <c r="G592" s="9" t="s">
        <v>887</v>
      </c>
      <c r="H592" s="9" t="s">
        <v>888</v>
      </c>
      <c r="I592" s="9" t="s">
        <v>889</v>
      </c>
      <c r="J592" s="71" t="s">
        <v>890</v>
      </c>
      <c r="K592" s="9" t="s">
        <v>907</v>
      </c>
      <c r="L592" s="217">
        <v>1336508</v>
      </c>
    </row>
    <row r="593" spans="1:12" ht="36" x14ac:dyDescent="0.2">
      <c r="A593" s="197">
        <f t="shared" si="9"/>
        <v>592</v>
      </c>
      <c r="B593" s="9" t="s">
        <v>865</v>
      </c>
      <c r="C593" s="9" t="s">
        <v>885</v>
      </c>
      <c r="D593" s="9" t="s">
        <v>867</v>
      </c>
      <c r="E593" s="9" t="s">
        <v>886</v>
      </c>
      <c r="F593" s="9" t="s">
        <v>887</v>
      </c>
      <c r="G593" s="9" t="s">
        <v>887</v>
      </c>
      <c r="H593" s="9" t="s">
        <v>888</v>
      </c>
      <c r="I593" s="9" t="s">
        <v>889</v>
      </c>
      <c r="J593" s="71" t="s">
        <v>890</v>
      </c>
      <c r="K593" s="9" t="s">
        <v>908</v>
      </c>
      <c r="L593" s="217">
        <v>38297474</v>
      </c>
    </row>
    <row r="594" spans="1:12" ht="36" x14ac:dyDescent="0.2">
      <c r="A594" s="197">
        <f t="shared" si="9"/>
        <v>593</v>
      </c>
      <c r="B594" s="9" t="s">
        <v>865</v>
      </c>
      <c r="C594" s="9" t="s">
        <v>885</v>
      </c>
      <c r="D594" s="9" t="s">
        <v>867</v>
      </c>
      <c r="E594" s="9" t="s">
        <v>886</v>
      </c>
      <c r="F594" s="9" t="s">
        <v>887</v>
      </c>
      <c r="G594" s="9" t="s">
        <v>887</v>
      </c>
      <c r="H594" s="9" t="s">
        <v>888</v>
      </c>
      <c r="I594" s="9" t="s">
        <v>889</v>
      </c>
      <c r="J594" s="71" t="s">
        <v>890</v>
      </c>
      <c r="K594" s="9" t="s">
        <v>909</v>
      </c>
      <c r="L594" s="217">
        <v>895982</v>
      </c>
    </row>
    <row r="595" spans="1:12" ht="36" x14ac:dyDescent="0.2">
      <c r="A595" s="197">
        <f t="shared" si="9"/>
        <v>594</v>
      </c>
      <c r="B595" s="9" t="s">
        <v>865</v>
      </c>
      <c r="C595" s="9" t="s">
        <v>885</v>
      </c>
      <c r="D595" s="9" t="s">
        <v>867</v>
      </c>
      <c r="E595" s="9" t="s">
        <v>886</v>
      </c>
      <c r="F595" s="9" t="s">
        <v>887</v>
      </c>
      <c r="G595" s="9" t="s">
        <v>887</v>
      </c>
      <c r="H595" s="9" t="s">
        <v>888</v>
      </c>
      <c r="I595" s="9" t="s">
        <v>889</v>
      </c>
      <c r="J595" s="71" t="s">
        <v>890</v>
      </c>
      <c r="K595" s="9" t="s">
        <v>910</v>
      </c>
      <c r="L595" s="217">
        <v>663673</v>
      </c>
    </row>
    <row r="596" spans="1:12" ht="36" x14ac:dyDescent="0.2">
      <c r="A596" s="197">
        <f t="shared" si="9"/>
        <v>595</v>
      </c>
      <c r="B596" s="9" t="s">
        <v>865</v>
      </c>
      <c r="C596" s="9" t="s">
        <v>885</v>
      </c>
      <c r="D596" s="9" t="s">
        <v>867</v>
      </c>
      <c r="E596" s="9" t="s">
        <v>886</v>
      </c>
      <c r="F596" s="9" t="s">
        <v>887</v>
      </c>
      <c r="G596" s="9" t="s">
        <v>887</v>
      </c>
      <c r="H596" s="9" t="s">
        <v>888</v>
      </c>
      <c r="I596" s="9" t="s">
        <v>889</v>
      </c>
      <c r="J596" s="71" t="s">
        <v>890</v>
      </c>
      <c r="K596" s="9" t="s">
        <v>911</v>
      </c>
      <c r="L596" s="217">
        <v>667674</v>
      </c>
    </row>
    <row r="597" spans="1:12" ht="36" x14ac:dyDescent="0.2">
      <c r="A597" s="197">
        <f t="shared" si="9"/>
        <v>596</v>
      </c>
      <c r="B597" s="9" t="s">
        <v>865</v>
      </c>
      <c r="C597" s="9" t="s">
        <v>885</v>
      </c>
      <c r="D597" s="9" t="s">
        <v>867</v>
      </c>
      <c r="E597" s="9" t="s">
        <v>886</v>
      </c>
      <c r="F597" s="9" t="s">
        <v>887</v>
      </c>
      <c r="G597" s="9" t="s">
        <v>887</v>
      </c>
      <c r="H597" s="9" t="s">
        <v>888</v>
      </c>
      <c r="I597" s="9" t="s">
        <v>889</v>
      </c>
      <c r="J597" s="71" t="s">
        <v>890</v>
      </c>
      <c r="K597" s="9" t="s">
        <v>912</v>
      </c>
      <c r="L597" s="217">
        <v>1294987</v>
      </c>
    </row>
    <row r="598" spans="1:12" ht="36" x14ac:dyDescent="0.2">
      <c r="A598" s="197">
        <f t="shared" si="9"/>
        <v>597</v>
      </c>
      <c r="B598" s="9" t="s">
        <v>865</v>
      </c>
      <c r="C598" s="9" t="s">
        <v>885</v>
      </c>
      <c r="D598" s="9" t="s">
        <v>867</v>
      </c>
      <c r="E598" s="9" t="s">
        <v>886</v>
      </c>
      <c r="F598" s="9" t="s">
        <v>887</v>
      </c>
      <c r="G598" s="9" t="s">
        <v>887</v>
      </c>
      <c r="H598" s="9" t="s">
        <v>888</v>
      </c>
      <c r="I598" s="9" t="s">
        <v>889</v>
      </c>
      <c r="J598" s="71" t="s">
        <v>890</v>
      </c>
      <c r="K598" s="9" t="s">
        <v>913</v>
      </c>
      <c r="L598" s="217">
        <v>1507973</v>
      </c>
    </row>
    <row r="599" spans="1:12" ht="36" x14ac:dyDescent="0.2">
      <c r="A599" s="197">
        <f t="shared" si="9"/>
        <v>598</v>
      </c>
      <c r="B599" s="9" t="s">
        <v>865</v>
      </c>
      <c r="C599" s="9" t="s">
        <v>885</v>
      </c>
      <c r="D599" s="9" t="s">
        <v>867</v>
      </c>
      <c r="E599" s="9" t="s">
        <v>886</v>
      </c>
      <c r="F599" s="9" t="s">
        <v>887</v>
      </c>
      <c r="G599" s="9" t="s">
        <v>887</v>
      </c>
      <c r="H599" s="9" t="s">
        <v>888</v>
      </c>
      <c r="I599" s="9" t="s">
        <v>889</v>
      </c>
      <c r="J599" s="71" t="s">
        <v>890</v>
      </c>
      <c r="K599" s="9" t="s">
        <v>914</v>
      </c>
      <c r="L599" s="217">
        <v>2263987</v>
      </c>
    </row>
    <row r="600" spans="1:12" ht="36" x14ac:dyDescent="0.2">
      <c r="A600" s="197">
        <f t="shared" si="9"/>
        <v>599</v>
      </c>
      <c r="B600" s="9" t="s">
        <v>865</v>
      </c>
      <c r="C600" s="9" t="s">
        <v>885</v>
      </c>
      <c r="D600" s="9" t="s">
        <v>867</v>
      </c>
      <c r="E600" s="9" t="s">
        <v>886</v>
      </c>
      <c r="F600" s="9" t="s">
        <v>887</v>
      </c>
      <c r="G600" s="9" t="s">
        <v>887</v>
      </c>
      <c r="H600" s="9" t="s">
        <v>888</v>
      </c>
      <c r="I600" s="9" t="s">
        <v>889</v>
      </c>
      <c r="J600" s="71" t="s">
        <v>890</v>
      </c>
      <c r="K600" s="9" t="s">
        <v>915</v>
      </c>
      <c r="L600" s="217">
        <v>513731</v>
      </c>
    </row>
    <row r="601" spans="1:12" ht="36" x14ac:dyDescent="0.2">
      <c r="A601" s="197">
        <f t="shared" si="9"/>
        <v>600</v>
      </c>
      <c r="B601" s="9" t="s">
        <v>865</v>
      </c>
      <c r="C601" s="9" t="s">
        <v>885</v>
      </c>
      <c r="D601" s="9" t="s">
        <v>867</v>
      </c>
      <c r="E601" s="9" t="s">
        <v>886</v>
      </c>
      <c r="F601" s="9" t="s">
        <v>887</v>
      </c>
      <c r="G601" s="9" t="s">
        <v>887</v>
      </c>
      <c r="H601" s="9" t="s">
        <v>888</v>
      </c>
      <c r="I601" s="9" t="s">
        <v>889</v>
      </c>
      <c r="J601" s="71" t="s">
        <v>890</v>
      </c>
      <c r="K601" s="9" t="s">
        <v>916</v>
      </c>
      <c r="L601" s="217">
        <v>2826407</v>
      </c>
    </row>
    <row r="602" spans="1:12" ht="36" x14ac:dyDescent="0.2">
      <c r="A602" s="197">
        <f t="shared" si="9"/>
        <v>601</v>
      </c>
      <c r="B602" s="9" t="s">
        <v>865</v>
      </c>
      <c r="C602" s="9" t="s">
        <v>885</v>
      </c>
      <c r="D602" s="9" t="s">
        <v>867</v>
      </c>
      <c r="E602" s="9" t="s">
        <v>886</v>
      </c>
      <c r="F602" s="9" t="s">
        <v>887</v>
      </c>
      <c r="G602" s="9" t="s">
        <v>887</v>
      </c>
      <c r="H602" s="9" t="s">
        <v>888</v>
      </c>
      <c r="I602" s="9" t="s">
        <v>889</v>
      </c>
      <c r="J602" s="71" t="s">
        <v>890</v>
      </c>
      <c r="K602" s="9" t="s">
        <v>917</v>
      </c>
      <c r="L602" s="217">
        <v>2114301</v>
      </c>
    </row>
    <row r="603" spans="1:12" ht="36" x14ac:dyDescent="0.2">
      <c r="A603" s="197">
        <f t="shared" si="9"/>
        <v>602</v>
      </c>
      <c r="B603" s="9" t="s">
        <v>865</v>
      </c>
      <c r="C603" s="9" t="s">
        <v>885</v>
      </c>
      <c r="D603" s="9" t="s">
        <v>867</v>
      </c>
      <c r="E603" s="9" t="s">
        <v>886</v>
      </c>
      <c r="F603" s="9" t="s">
        <v>887</v>
      </c>
      <c r="G603" s="9" t="s">
        <v>887</v>
      </c>
      <c r="H603" s="9" t="s">
        <v>888</v>
      </c>
      <c r="I603" s="9" t="s">
        <v>889</v>
      </c>
      <c r="J603" s="71" t="s">
        <v>890</v>
      </c>
      <c r="K603" s="9" t="s">
        <v>918</v>
      </c>
      <c r="L603" s="217">
        <v>800800</v>
      </c>
    </row>
    <row r="604" spans="1:12" ht="36" x14ac:dyDescent="0.2">
      <c r="A604" s="197">
        <f t="shared" si="9"/>
        <v>603</v>
      </c>
      <c r="B604" s="9" t="s">
        <v>865</v>
      </c>
      <c r="C604" s="9" t="s">
        <v>885</v>
      </c>
      <c r="D604" s="9" t="s">
        <v>867</v>
      </c>
      <c r="E604" s="9" t="s">
        <v>886</v>
      </c>
      <c r="F604" s="9" t="s">
        <v>887</v>
      </c>
      <c r="G604" s="9" t="s">
        <v>887</v>
      </c>
      <c r="H604" s="9" t="s">
        <v>888</v>
      </c>
      <c r="I604" s="9" t="s">
        <v>889</v>
      </c>
      <c r="J604" s="71" t="s">
        <v>890</v>
      </c>
      <c r="K604" s="9" t="s">
        <v>919</v>
      </c>
      <c r="L604" s="217">
        <v>2228513</v>
      </c>
    </row>
    <row r="605" spans="1:12" ht="36" x14ac:dyDescent="0.2">
      <c r="A605" s="197">
        <f t="shared" si="9"/>
        <v>604</v>
      </c>
      <c r="B605" s="9" t="s">
        <v>865</v>
      </c>
      <c r="C605" s="9" t="s">
        <v>885</v>
      </c>
      <c r="D605" s="9" t="s">
        <v>867</v>
      </c>
      <c r="E605" s="9" t="s">
        <v>886</v>
      </c>
      <c r="F605" s="9" t="s">
        <v>887</v>
      </c>
      <c r="G605" s="9" t="s">
        <v>887</v>
      </c>
      <c r="H605" s="9" t="s">
        <v>888</v>
      </c>
      <c r="I605" s="9" t="s">
        <v>889</v>
      </c>
      <c r="J605" s="71" t="s">
        <v>890</v>
      </c>
      <c r="K605" s="9" t="s">
        <v>920</v>
      </c>
      <c r="L605" s="217">
        <v>4422614</v>
      </c>
    </row>
    <row r="606" spans="1:12" ht="36" x14ac:dyDescent="0.2">
      <c r="A606" s="197">
        <f t="shared" si="9"/>
        <v>605</v>
      </c>
      <c r="B606" s="9" t="s">
        <v>865</v>
      </c>
      <c r="C606" s="9" t="s">
        <v>885</v>
      </c>
      <c r="D606" s="9" t="s">
        <v>867</v>
      </c>
      <c r="E606" s="9" t="s">
        <v>886</v>
      </c>
      <c r="F606" s="9" t="s">
        <v>887</v>
      </c>
      <c r="G606" s="9" t="s">
        <v>887</v>
      </c>
      <c r="H606" s="9" t="s">
        <v>888</v>
      </c>
      <c r="I606" s="9" t="s">
        <v>889</v>
      </c>
      <c r="J606" s="71" t="s">
        <v>890</v>
      </c>
      <c r="K606" s="9" t="s">
        <v>921</v>
      </c>
      <c r="L606" s="217">
        <v>975898</v>
      </c>
    </row>
    <row r="607" spans="1:12" ht="36" x14ac:dyDescent="0.2">
      <c r="A607" s="197">
        <f t="shared" si="9"/>
        <v>606</v>
      </c>
      <c r="B607" s="9" t="s">
        <v>865</v>
      </c>
      <c r="C607" s="9" t="s">
        <v>885</v>
      </c>
      <c r="D607" s="9" t="s">
        <v>867</v>
      </c>
      <c r="E607" s="9" t="s">
        <v>886</v>
      </c>
      <c r="F607" s="9" t="s">
        <v>887</v>
      </c>
      <c r="G607" s="9" t="s">
        <v>887</v>
      </c>
      <c r="H607" s="9" t="s">
        <v>888</v>
      </c>
      <c r="I607" s="9" t="s">
        <v>889</v>
      </c>
      <c r="J607" s="71" t="s">
        <v>890</v>
      </c>
      <c r="K607" s="9" t="s">
        <v>922</v>
      </c>
      <c r="L607" s="217">
        <v>7144241</v>
      </c>
    </row>
    <row r="608" spans="1:12" ht="36" x14ac:dyDescent="0.2">
      <c r="A608" s="197">
        <f t="shared" si="9"/>
        <v>607</v>
      </c>
      <c r="B608" s="9" t="s">
        <v>865</v>
      </c>
      <c r="C608" s="9" t="s">
        <v>885</v>
      </c>
      <c r="D608" s="9" t="s">
        <v>867</v>
      </c>
      <c r="E608" s="9" t="s">
        <v>886</v>
      </c>
      <c r="F608" s="9" t="s">
        <v>887</v>
      </c>
      <c r="G608" s="9" t="s">
        <v>887</v>
      </c>
      <c r="H608" s="9" t="s">
        <v>888</v>
      </c>
      <c r="I608" s="9" t="s">
        <v>889</v>
      </c>
      <c r="J608" s="71" t="s">
        <v>890</v>
      </c>
      <c r="K608" s="9" t="s">
        <v>923</v>
      </c>
      <c r="L608" s="217">
        <v>3151079</v>
      </c>
    </row>
    <row r="609" spans="1:12" ht="36" x14ac:dyDescent="0.2">
      <c r="A609" s="197">
        <f t="shared" si="9"/>
        <v>608</v>
      </c>
      <c r="B609" s="9" t="s">
        <v>865</v>
      </c>
      <c r="C609" s="9" t="s">
        <v>885</v>
      </c>
      <c r="D609" s="9" t="s">
        <v>867</v>
      </c>
      <c r="E609" s="9" t="s">
        <v>886</v>
      </c>
      <c r="F609" s="9" t="s">
        <v>887</v>
      </c>
      <c r="G609" s="9" t="s">
        <v>887</v>
      </c>
      <c r="H609" s="9" t="s">
        <v>888</v>
      </c>
      <c r="I609" s="9" t="s">
        <v>889</v>
      </c>
      <c r="J609" s="71" t="s">
        <v>890</v>
      </c>
      <c r="K609" s="9" t="s">
        <v>924</v>
      </c>
      <c r="L609" s="217">
        <v>1338183</v>
      </c>
    </row>
    <row r="610" spans="1:12" ht="36" x14ac:dyDescent="0.2">
      <c r="A610" s="197">
        <f t="shared" si="9"/>
        <v>609</v>
      </c>
      <c r="B610" s="9" t="s">
        <v>865</v>
      </c>
      <c r="C610" s="9" t="s">
        <v>885</v>
      </c>
      <c r="D610" s="9" t="s">
        <v>867</v>
      </c>
      <c r="E610" s="9" t="s">
        <v>886</v>
      </c>
      <c r="F610" s="9" t="s">
        <v>887</v>
      </c>
      <c r="G610" s="9" t="s">
        <v>887</v>
      </c>
      <c r="H610" s="9" t="s">
        <v>888</v>
      </c>
      <c r="I610" s="9" t="s">
        <v>889</v>
      </c>
      <c r="J610" s="71" t="s">
        <v>890</v>
      </c>
      <c r="K610" s="9" t="s">
        <v>925</v>
      </c>
      <c r="L610" s="217">
        <v>535003</v>
      </c>
    </row>
    <row r="611" spans="1:12" ht="36" x14ac:dyDescent="0.2">
      <c r="A611" s="197">
        <f t="shared" si="9"/>
        <v>610</v>
      </c>
      <c r="B611" s="9" t="s">
        <v>865</v>
      </c>
      <c r="C611" s="9" t="s">
        <v>885</v>
      </c>
      <c r="D611" s="9" t="s">
        <v>867</v>
      </c>
      <c r="E611" s="9" t="s">
        <v>886</v>
      </c>
      <c r="F611" s="9" t="s">
        <v>887</v>
      </c>
      <c r="G611" s="9" t="s">
        <v>887</v>
      </c>
      <c r="H611" s="9" t="s">
        <v>888</v>
      </c>
      <c r="I611" s="9" t="s">
        <v>889</v>
      </c>
      <c r="J611" s="71" t="s">
        <v>890</v>
      </c>
      <c r="K611" s="9" t="s">
        <v>926</v>
      </c>
      <c r="L611" s="217">
        <v>6701789</v>
      </c>
    </row>
    <row r="612" spans="1:12" ht="36" x14ac:dyDescent="0.2">
      <c r="A612" s="197">
        <f t="shared" si="9"/>
        <v>611</v>
      </c>
      <c r="B612" s="9" t="s">
        <v>865</v>
      </c>
      <c r="C612" s="9" t="s">
        <v>885</v>
      </c>
      <c r="D612" s="9" t="s">
        <v>867</v>
      </c>
      <c r="E612" s="9" t="s">
        <v>886</v>
      </c>
      <c r="F612" s="9" t="s">
        <v>887</v>
      </c>
      <c r="G612" s="9" t="s">
        <v>887</v>
      </c>
      <c r="H612" s="9" t="s">
        <v>888</v>
      </c>
      <c r="I612" s="9" t="s">
        <v>889</v>
      </c>
      <c r="J612" s="71" t="s">
        <v>890</v>
      </c>
      <c r="K612" s="9" t="s">
        <v>927</v>
      </c>
      <c r="L612" s="217">
        <v>10660254</v>
      </c>
    </row>
    <row r="613" spans="1:12" ht="36" x14ac:dyDescent="0.2">
      <c r="A613" s="197">
        <f t="shared" si="9"/>
        <v>612</v>
      </c>
      <c r="B613" s="9" t="s">
        <v>865</v>
      </c>
      <c r="C613" s="9" t="s">
        <v>885</v>
      </c>
      <c r="D613" s="9" t="s">
        <v>867</v>
      </c>
      <c r="E613" s="9" t="s">
        <v>886</v>
      </c>
      <c r="F613" s="9" t="s">
        <v>887</v>
      </c>
      <c r="G613" s="9" t="s">
        <v>887</v>
      </c>
      <c r="H613" s="9" t="s">
        <v>888</v>
      </c>
      <c r="I613" s="9" t="s">
        <v>889</v>
      </c>
      <c r="J613" s="71" t="s">
        <v>890</v>
      </c>
      <c r="K613" s="9" t="s">
        <v>928</v>
      </c>
      <c r="L613" s="217">
        <v>787055</v>
      </c>
    </row>
    <row r="614" spans="1:12" ht="36" x14ac:dyDescent="0.2">
      <c r="A614" s="197">
        <f t="shared" si="9"/>
        <v>613</v>
      </c>
      <c r="B614" s="9" t="s">
        <v>865</v>
      </c>
      <c r="C614" s="9" t="s">
        <v>885</v>
      </c>
      <c r="D614" s="9" t="s">
        <v>867</v>
      </c>
      <c r="E614" s="9" t="s">
        <v>886</v>
      </c>
      <c r="F614" s="9" t="s">
        <v>887</v>
      </c>
      <c r="G614" s="9" t="s">
        <v>887</v>
      </c>
      <c r="H614" s="9" t="s">
        <v>888</v>
      </c>
      <c r="I614" s="9" t="s">
        <v>889</v>
      </c>
      <c r="J614" s="71" t="s">
        <v>890</v>
      </c>
      <c r="K614" s="9" t="s">
        <v>929</v>
      </c>
      <c r="L614" s="217">
        <v>6654634</v>
      </c>
    </row>
    <row r="615" spans="1:12" ht="36" x14ac:dyDescent="0.2">
      <c r="A615" s="197">
        <f t="shared" si="9"/>
        <v>614</v>
      </c>
      <c r="B615" s="9" t="s">
        <v>865</v>
      </c>
      <c r="C615" s="9" t="s">
        <v>885</v>
      </c>
      <c r="D615" s="9" t="s">
        <v>867</v>
      </c>
      <c r="E615" s="9" t="s">
        <v>886</v>
      </c>
      <c r="F615" s="9" t="s">
        <v>887</v>
      </c>
      <c r="G615" s="9" t="s">
        <v>887</v>
      </c>
      <c r="H615" s="9" t="s">
        <v>888</v>
      </c>
      <c r="I615" s="9" t="s">
        <v>889</v>
      </c>
      <c r="J615" s="71" t="s">
        <v>890</v>
      </c>
      <c r="K615" s="9" t="s">
        <v>930</v>
      </c>
      <c r="L615" s="217">
        <v>865835</v>
      </c>
    </row>
    <row r="616" spans="1:12" ht="36" x14ac:dyDescent="0.2">
      <c r="A616" s="197">
        <f t="shared" si="9"/>
        <v>615</v>
      </c>
      <c r="B616" s="9" t="s">
        <v>865</v>
      </c>
      <c r="C616" s="9" t="s">
        <v>885</v>
      </c>
      <c r="D616" s="9" t="s">
        <v>867</v>
      </c>
      <c r="E616" s="9" t="s">
        <v>886</v>
      </c>
      <c r="F616" s="9" t="s">
        <v>887</v>
      </c>
      <c r="G616" s="9" t="s">
        <v>887</v>
      </c>
      <c r="H616" s="9" t="s">
        <v>888</v>
      </c>
      <c r="I616" s="9" t="s">
        <v>889</v>
      </c>
      <c r="J616" s="71" t="s">
        <v>890</v>
      </c>
      <c r="K616" s="9" t="s">
        <v>931</v>
      </c>
      <c r="L616" s="217">
        <v>3364929</v>
      </c>
    </row>
    <row r="617" spans="1:12" ht="36" x14ac:dyDescent="0.2">
      <c r="A617" s="197">
        <f t="shared" si="9"/>
        <v>616</v>
      </c>
      <c r="B617" s="9" t="s">
        <v>865</v>
      </c>
      <c r="C617" s="9" t="s">
        <v>885</v>
      </c>
      <c r="D617" s="9" t="s">
        <v>867</v>
      </c>
      <c r="E617" s="9" t="s">
        <v>886</v>
      </c>
      <c r="F617" s="9" t="s">
        <v>887</v>
      </c>
      <c r="G617" s="9" t="s">
        <v>887</v>
      </c>
      <c r="H617" s="9" t="s">
        <v>888</v>
      </c>
      <c r="I617" s="9" t="s">
        <v>889</v>
      </c>
      <c r="J617" s="71" t="s">
        <v>890</v>
      </c>
      <c r="K617" s="9" t="s">
        <v>932</v>
      </c>
      <c r="L617" s="217">
        <v>18122063</v>
      </c>
    </row>
    <row r="618" spans="1:12" ht="36" x14ac:dyDescent="0.2">
      <c r="A618" s="197">
        <f t="shared" si="9"/>
        <v>617</v>
      </c>
      <c r="B618" s="9" t="s">
        <v>865</v>
      </c>
      <c r="C618" s="9" t="s">
        <v>885</v>
      </c>
      <c r="D618" s="9" t="s">
        <v>867</v>
      </c>
      <c r="E618" s="9" t="s">
        <v>886</v>
      </c>
      <c r="F618" s="9" t="s">
        <v>887</v>
      </c>
      <c r="G618" s="9" t="s">
        <v>887</v>
      </c>
      <c r="H618" s="9" t="s">
        <v>888</v>
      </c>
      <c r="I618" s="9" t="s">
        <v>889</v>
      </c>
      <c r="J618" s="71" t="s">
        <v>890</v>
      </c>
      <c r="K618" s="9" t="s">
        <v>933</v>
      </c>
      <c r="L618" s="217">
        <v>792022</v>
      </c>
    </row>
    <row r="619" spans="1:12" ht="36" x14ac:dyDescent="0.2">
      <c r="A619" s="197">
        <f t="shared" si="9"/>
        <v>618</v>
      </c>
      <c r="B619" s="9" t="s">
        <v>865</v>
      </c>
      <c r="C619" s="9" t="s">
        <v>885</v>
      </c>
      <c r="D619" s="9" t="s">
        <v>867</v>
      </c>
      <c r="E619" s="9" t="s">
        <v>886</v>
      </c>
      <c r="F619" s="9" t="s">
        <v>887</v>
      </c>
      <c r="G619" s="9" t="s">
        <v>887</v>
      </c>
      <c r="H619" s="9" t="s">
        <v>888</v>
      </c>
      <c r="I619" s="9" t="s">
        <v>889</v>
      </c>
      <c r="J619" s="71" t="s">
        <v>890</v>
      </c>
      <c r="K619" s="9" t="s">
        <v>934</v>
      </c>
      <c r="L619" s="217">
        <v>8500785</v>
      </c>
    </row>
    <row r="620" spans="1:12" ht="36" x14ac:dyDescent="0.2">
      <c r="A620" s="197">
        <f t="shared" si="9"/>
        <v>619</v>
      </c>
      <c r="B620" s="9" t="s">
        <v>865</v>
      </c>
      <c r="C620" s="9" t="s">
        <v>885</v>
      </c>
      <c r="D620" s="9" t="s">
        <v>867</v>
      </c>
      <c r="E620" s="9" t="s">
        <v>886</v>
      </c>
      <c r="F620" s="9" t="s">
        <v>887</v>
      </c>
      <c r="G620" s="9" t="s">
        <v>887</v>
      </c>
      <c r="H620" s="9" t="s">
        <v>888</v>
      </c>
      <c r="I620" s="9" t="s">
        <v>889</v>
      </c>
      <c r="J620" s="71" t="s">
        <v>890</v>
      </c>
      <c r="K620" s="9" t="s">
        <v>935</v>
      </c>
      <c r="L620" s="217">
        <v>636482</v>
      </c>
    </row>
    <row r="621" spans="1:12" ht="36" x14ac:dyDescent="0.2">
      <c r="A621" s="197">
        <f t="shared" si="9"/>
        <v>620</v>
      </c>
      <c r="B621" s="9" t="s">
        <v>865</v>
      </c>
      <c r="C621" s="9" t="s">
        <v>885</v>
      </c>
      <c r="D621" s="9" t="s">
        <v>867</v>
      </c>
      <c r="E621" s="9" t="s">
        <v>886</v>
      </c>
      <c r="F621" s="9" t="s">
        <v>887</v>
      </c>
      <c r="G621" s="9" t="s">
        <v>887</v>
      </c>
      <c r="H621" s="9" t="s">
        <v>888</v>
      </c>
      <c r="I621" s="9" t="s">
        <v>889</v>
      </c>
      <c r="J621" s="71" t="s">
        <v>890</v>
      </c>
      <c r="K621" s="9" t="s">
        <v>936</v>
      </c>
      <c r="L621" s="217">
        <v>775599</v>
      </c>
    </row>
    <row r="622" spans="1:12" ht="36" x14ac:dyDescent="0.2">
      <c r="A622" s="197">
        <f t="shared" si="9"/>
        <v>621</v>
      </c>
      <c r="B622" s="9" t="s">
        <v>865</v>
      </c>
      <c r="C622" s="9" t="s">
        <v>885</v>
      </c>
      <c r="D622" s="9" t="s">
        <v>867</v>
      </c>
      <c r="E622" s="9" t="s">
        <v>886</v>
      </c>
      <c r="F622" s="9" t="s">
        <v>887</v>
      </c>
      <c r="G622" s="9" t="s">
        <v>887</v>
      </c>
      <c r="H622" s="9" t="s">
        <v>888</v>
      </c>
      <c r="I622" s="9" t="s">
        <v>889</v>
      </c>
      <c r="J622" s="71" t="s">
        <v>890</v>
      </c>
      <c r="K622" s="9" t="s">
        <v>937</v>
      </c>
      <c r="L622" s="217">
        <v>582163</v>
      </c>
    </row>
    <row r="623" spans="1:12" ht="36" x14ac:dyDescent="0.2">
      <c r="A623" s="197">
        <f t="shared" si="9"/>
        <v>622</v>
      </c>
      <c r="B623" s="9" t="s">
        <v>865</v>
      </c>
      <c r="C623" s="9" t="s">
        <v>885</v>
      </c>
      <c r="D623" s="9" t="s">
        <v>867</v>
      </c>
      <c r="E623" s="9" t="s">
        <v>886</v>
      </c>
      <c r="F623" s="9" t="s">
        <v>887</v>
      </c>
      <c r="G623" s="9" t="s">
        <v>887</v>
      </c>
      <c r="H623" s="9" t="s">
        <v>888</v>
      </c>
      <c r="I623" s="9" t="s">
        <v>889</v>
      </c>
      <c r="J623" s="71" t="s">
        <v>890</v>
      </c>
      <c r="K623" s="9" t="s">
        <v>938</v>
      </c>
      <c r="L623" s="217">
        <v>551567</v>
      </c>
    </row>
    <row r="624" spans="1:12" ht="36" x14ac:dyDescent="0.2">
      <c r="A624" s="197">
        <f t="shared" si="9"/>
        <v>623</v>
      </c>
      <c r="B624" s="9" t="s">
        <v>865</v>
      </c>
      <c r="C624" s="9" t="s">
        <v>885</v>
      </c>
      <c r="D624" s="9" t="s">
        <v>867</v>
      </c>
      <c r="E624" s="9" t="s">
        <v>886</v>
      </c>
      <c r="F624" s="9" t="s">
        <v>887</v>
      </c>
      <c r="G624" s="9" t="s">
        <v>887</v>
      </c>
      <c r="H624" s="9" t="s">
        <v>888</v>
      </c>
      <c r="I624" s="9" t="s">
        <v>889</v>
      </c>
      <c r="J624" s="71" t="s">
        <v>890</v>
      </c>
      <c r="K624" s="9" t="s">
        <v>939</v>
      </c>
      <c r="L624" s="217">
        <v>523740</v>
      </c>
    </row>
    <row r="625" spans="1:12" ht="36" x14ac:dyDescent="0.2">
      <c r="A625" s="197">
        <f t="shared" si="9"/>
        <v>624</v>
      </c>
      <c r="B625" s="9" t="s">
        <v>865</v>
      </c>
      <c r="C625" s="9" t="s">
        <v>885</v>
      </c>
      <c r="D625" s="9" t="s">
        <v>867</v>
      </c>
      <c r="E625" s="9" t="s">
        <v>886</v>
      </c>
      <c r="F625" s="9" t="s">
        <v>887</v>
      </c>
      <c r="G625" s="9" t="s">
        <v>887</v>
      </c>
      <c r="H625" s="9" t="s">
        <v>888</v>
      </c>
      <c r="I625" s="9" t="s">
        <v>889</v>
      </c>
      <c r="J625" s="71" t="s">
        <v>890</v>
      </c>
      <c r="K625" s="9" t="s">
        <v>940</v>
      </c>
      <c r="L625" s="217">
        <v>803867</v>
      </c>
    </row>
    <row r="626" spans="1:12" ht="36" x14ac:dyDescent="0.2">
      <c r="A626" s="197">
        <f t="shared" si="9"/>
        <v>625</v>
      </c>
      <c r="B626" s="9" t="s">
        <v>865</v>
      </c>
      <c r="C626" s="9" t="s">
        <v>885</v>
      </c>
      <c r="D626" s="9" t="s">
        <v>867</v>
      </c>
      <c r="E626" s="9" t="s">
        <v>886</v>
      </c>
      <c r="F626" s="9" t="s">
        <v>887</v>
      </c>
      <c r="G626" s="9" t="s">
        <v>887</v>
      </c>
      <c r="H626" s="9" t="s">
        <v>888</v>
      </c>
      <c r="I626" s="9" t="s">
        <v>889</v>
      </c>
      <c r="J626" s="71" t="s">
        <v>890</v>
      </c>
      <c r="K626" s="9" t="s">
        <v>941</v>
      </c>
      <c r="L626" s="217">
        <v>2532340</v>
      </c>
    </row>
    <row r="627" spans="1:12" ht="36" x14ac:dyDescent="0.2">
      <c r="A627" s="197">
        <f t="shared" si="9"/>
        <v>626</v>
      </c>
      <c r="B627" s="9" t="s">
        <v>865</v>
      </c>
      <c r="C627" s="9" t="s">
        <v>885</v>
      </c>
      <c r="D627" s="9" t="s">
        <v>867</v>
      </c>
      <c r="E627" s="9" t="s">
        <v>886</v>
      </c>
      <c r="F627" s="9" t="s">
        <v>887</v>
      </c>
      <c r="G627" s="9" t="s">
        <v>887</v>
      </c>
      <c r="H627" s="9" t="s">
        <v>888</v>
      </c>
      <c r="I627" s="9" t="s">
        <v>889</v>
      </c>
      <c r="J627" s="71" t="s">
        <v>890</v>
      </c>
      <c r="K627" s="9" t="s">
        <v>942</v>
      </c>
      <c r="L627" s="217">
        <v>793869</v>
      </c>
    </row>
    <row r="628" spans="1:12" ht="36" x14ac:dyDescent="0.2">
      <c r="A628" s="197">
        <f t="shared" si="9"/>
        <v>627</v>
      </c>
      <c r="B628" s="9" t="s">
        <v>865</v>
      </c>
      <c r="C628" s="9" t="s">
        <v>885</v>
      </c>
      <c r="D628" s="9" t="s">
        <v>867</v>
      </c>
      <c r="E628" s="9" t="s">
        <v>886</v>
      </c>
      <c r="F628" s="9" t="s">
        <v>887</v>
      </c>
      <c r="G628" s="9" t="s">
        <v>887</v>
      </c>
      <c r="H628" s="9" t="s">
        <v>888</v>
      </c>
      <c r="I628" s="9" t="s">
        <v>889</v>
      </c>
      <c r="J628" s="71" t="s">
        <v>890</v>
      </c>
      <c r="K628" s="9" t="s">
        <v>943</v>
      </c>
      <c r="L628" s="217">
        <v>836069</v>
      </c>
    </row>
    <row r="629" spans="1:12" ht="36" x14ac:dyDescent="0.2">
      <c r="A629" s="197">
        <f t="shared" si="9"/>
        <v>628</v>
      </c>
      <c r="B629" s="9" t="s">
        <v>865</v>
      </c>
      <c r="C629" s="9" t="s">
        <v>885</v>
      </c>
      <c r="D629" s="9" t="s">
        <v>867</v>
      </c>
      <c r="E629" s="9" t="s">
        <v>886</v>
      </c>
      <c r="F629" s="9" t="s">
        <v>887</v>
      </c>
      <c r="G629" s="9" t="s">
        <v>887</v>
      </c>
      <c r="H629" s="9" t="s">
        <v>888</v>
      </c>
      <c r="I629" s="9" t="s">
        <v>889</v>
      </c>
      <c r="J629" s="71" t="s">
        <v>890</v>
      </c>
      <c r="K629" s="9" t="s">
        <v>944</v>
      </c>
      <c r="L629" s="217">
        <v>795333</v>
      </c>
    </row>
    <row r="630" spans="1:12" ht="36" x14ac:dyDescent="0.2">
      <c r="A630" s="197">
        <f t="shared" si="9"/>
        <v>629</v>
      </c>
      <c r="B630" s="9" t="s">
        <v>865</v>
      </c>
      <c r="C630" s="9" t="s">
        <v>885</v>
      </c>
      <c r="D630" s="9" t="s">
        <v>867</v>
      </c>
      <c r="E630" s="9" t="s">
        <v>886</v>
      </c>
      <c r="F630" s="9" t="s">
        <v>887</v>
      </c>
      <c r="G630" s="9" t="s">
        <v>887</v>
      </c>
      <c r="H630" s="9" t="s">
        <v>888</v>
      </c>
      <c r="I630" s="9" t="s">
        <v>889</v>
      </c>
      <c r="J630" s="71" t="s">
        <v>890</v>
      </c>
      <c r="K630" s="9" t="s">
        <v>945</v>
      </c>
      <c r="L630" s="217">
        <v>608667</v>
      </c>
    </row>
    <row r="631" spans="1:12" ht="36" x14ac:dyDescent="0.2">
      <c r="A631" s="197">
        <f t="shared" si="9"/>
        <v>630</v>
      </c>
      <c r="B631" s="9" t="s">
        <v>865</v>
      </c>
      <c r="C631" s="9" t="s">
        <v>885</v>
      </c>
      <c r="D631" s="9" t="s">
        <v>867</v>
      </c>
      <c r="E631" s="9" t="s">
        <v>886</v>
      </c>
      <c r="F631" s="9" t="s">
        <v>887</v>
      </c>
      <c r="G631" s="9" t="s">
        <v>887</v>
      </c>
      <c r="H631" s="9" t="s">
        <v>888</v>
      </c>
      <c r="I631" s="9" t="s">
        <v>889</v>
      </c>
      <c r="J631" s="71" t="s">
        <v>890</v>
      </c>
      <c r="K631" s="9" t="s">
        <v>946</v>
      </c>
      <c r="L631" s="217">
        <v>6348741</v>
      </c>
    </row>
    <row r="632" spans="1:12" ht="36" x14ac:dyDescent="0.2">
      <c r="A632" s="197">
        <f t="shared" si="9"/>
        <v>631</v>
      </c>
      <c r="B632" s="9" t="s">
        <v>865</v>
      </c>
      <c r="C632" s="9" t="s">
        <v>885</v>
      </c>
      <c r="D632" s="9" t="s">
        <v>867</v>
      </c>
      <c r="E632" s="9" t="s">
        <v>886</v>
      </c>
      <c r="F632" s="9" t="s">
        <v>887</v>
      </c>
      <c r="G632" s="9" t="s">
        <v>887</v>
      </c>
      <c r="H632" s="9" t="s">
        <v>888</v>
      </c>
      <c r="I632" s="9" t="s">
        <v>889</v>
      </c>
      <c r="J632" s="71" t="s">
        <v>890</v>
      </c>
      <c r="K632" s="9" t="s">
        <v>947</v>
      </c>
      <c r="L632" s="217">
        <v>656639</v>
      </c>
    </row>
    <row r="633" spans="1:12" ht="36" x14ac:dyDescent="0.2">
      <c r="A633" s="197">
        <f t="shared" si="9"/>
        <v>632</v>
      </c>
      <c r="B633" s="9" t="s">
        <v>865</v>
      </c>
      <c r="C633" s="9" t="s">
        <v>885</v>
      </c>
      <c r="D633" s="9" t="s">
        <v>867</v>
      </c>
      <c r="E633" s="9" t="s">
        <v>886</v>
      </c>
      <c r="F633" s="9" t="s">
        <v>887</v>
      </c>
      <c r="G633" s="9" t="s">
        <v>887</v>
      </c>
      <c r="H633" s="9" t="s">
        <v>888</v>
      </c>
      <c r="I633" s="9" t="s">
        <v>889</v>
      </c>
      <c r="J633" s="71" t="s">
        <v>890</v>
      </c>
      <c r="K633" s="9" t="s">
        <v>948</v>
      </c>
      <c r="L633" s="217">
        <v>608200</v>
      </c>
    </row>
    <row r="634" spans="1:12" ht="36" x14ac:dyDescent="0.2">
      <c r="A634" s="197">
        <f t="shared" si="9"/>
        <v>633</v>
      </c>
      <c r="B634" s="9" t="s">
        <v>865</v>
      </c>
      <c r="C634" s="9" t="s">
        <v>885</v>
      </c>
      <c r="D634" s="9" t="s">
        <v>867</v>
      </c>
      <c r="E634" s="9" t="s">
        <v>886</v>
      </c>
      <c r="F634" s="9" t="s">
        <v>887</v>
      </c>
      <c r="G634" s="9" t="s">
        <v>887</v>
      </c>
      <c r="H634" s="9" t="s">
        <v>888</v>
      </c>
      <c r="I634" s="9" t="s">
        <v>889</v>
      </c>
      <c r="J634" s="71" t="s">
        <v>890</v>
      </c>
      <c r="K634" s="9" t="s">
        <v>949</v>
      </c>
      <c r="L634" s="217">
        <v>2365794</v>
      </c>
    </row>
    <row r="635" spans="1:12" ht="36" x14ac:dyDescent="0.2">
      <c r="A635" s="197">
        <f t="shared" si="9"/>
        <v>634</v>
      </c>
      <c r="B635" s="9" t="s">
        <v>865</v>
      </c>
      <c r="C635" s="9" t="s">
        <v>885</v>
      </c>
      <c r="D635" s="9" t="s">
        <v>867</v>
      </c>
      <c r="E635" s="9" t="s">
        <v>886</v>
      </c>
      <c r="F635" s="9" t="s">
        <v>887</v>
      </c>
      <c r="G635" s="9" t="s">
        <v>887</v>
      </c>
      <c r="H635" s="9" t="s">
        <v>888</v>
      </c>
      <c r="I635" s="9" t="s">
        <v>889</v>
      </c>
      <c r="J635" s="71" t="s">
        <v>890</v>
      </c>
      <c r="K635" s="9" t="s">
        <v>950</v>
      </c>
      <c r="L635" s="217">
        <v>2985969</v>
      </c>
    </row>
    <row r="636" spans="1:12" ht="36" x14ac:dyDescent="0.2">
      <c r="A636" s="197">
        <f t="shared" si="9"/>
        <v>635</v>
      </c>
      <c r="B636" s="9" t="s">
        <v>865</v>
      </c>
      <c r="C636" s="9" t="s">
        <v>885</v>
      </c>
      <c r="D636" s="9" t="s">
        <v>867</v>
      </c>
      <c r="E636" s="9" t="s">
        <v>886</v>
      </c>
      <c r="F636" s="9" t="s">
        <v>887</v>
      </c>
      <c r="G636" s="9" t="s">
        <v>887</v>
      </c>
      <c r="H636" s="9" t="s">
        <v>888</v>
      </c>
      <c r="I636" s="9" t="s">
        <v>889</v>
      </c>
      <c r="J636" s="71" t="s">
        <v>890</v>
      </c>
      <c r="K636" s="9" t="s">
        <v>951</v>
      </c>
      <c r="L636" s="217">
        <v>16254427</v>
      </c>
    </row>
    <row r="637" spans="1:12" ht="36" x14ac:dyDescent="0.2">
      <c r="A637" s="197">
        <f t="shared" si="9"/>
        <v>636</v>
      </c>
      <c r="B637" s="9" t="s">
        <v>865</v>
      </c>
      <c r="C637" s="9" t="s">
        <v>885</v>
      </c>
      <c r="D637" s="9" t="s">
        <v>867</v>
      </c>
      <c r="E637" s="9" t="s">
        <v>886</v>
      </c>
      <c r="F637" s="9" t="s">
        <v>887</v>
      </c>
      <c r="G637" s="9" t="s">
        <v>887</v>
      </c>
      <c r="H637" s="9" t="s">
        <v>888</v>
      </c>
      <c r="I637" s="9" t="s">
        <v>889</v>
      </c>
      <c r="J637" s="71" t="s">
        <v>890</v>
      </c>
      <c r="K637" s="9" t="s">
        <v>952</v>
      </c>
      <c r="L637" s="217">
        <v>890414</v>
      </c>
    </row>
    <row r="638" spans="1:12" ht="36" x14ac:dyDescent="0.2">
      <c r="A638" s="332">
        <f t="shared" si="9"/>
        <v>637</v>
      </c>
      <c r="B638" s="333" t="s">
        <v>953</v>
      </c>
      <c r="C638" s="10" t="s">
        <v>954</v>
      </c>
      <c r="D638" s="10" t="s">
        <v>955</v>
      </c>
      <c r="E638" s="19" t="s">
        <v>956</v>
      </c>
      <c r="F638" s="10" t="s">
        <v>957</v>
      </c>
      <c r="G638" s="10" t="s">
        <v>957</v>
      </c>
      <c r="H638" s="19" t="s">
        <v>958</v>
      </c>
      <c r="I638" s="10" t="s">
        <v>959</v>
      </c>
      <c r="J638" s="50" t="s">
        <v>960</v>
      </c>
      <c r="K638" s="10" t="s">
        <v>961</v>
      </c>
      <c r="L638" s="216">
        <v>885000</v>
      </c>
    </row>
    <row r="639" spans="1:12" ht="36" x14ac:dyDescent="0.2">
      <c r="A639" s="332">
        <f t="shared" si="9"/>
        <v>638</v>
      </c>
      <c r="B639" s="333" t="s">
        <v>953</v>
      </c>
      <c r="C639" s="10" t="s">
        <v>954</v>
      </c>
      <c r="D639" s="10" t="s">
        <v>955</v>
      </c>
      <c r="E639" s="19" t="s">
        <v>956</v>
      </c>
      <c r="F639" s="10" t="s">
        <v>957</v>
      </c>
      <c r="G639" s="10" t="s">
        <v>957</v>
      </c>
      <c r="H639" s="19" t="s">
        <v>958</v>
      </c>
      <c r="I639" s="10" t="s">
        <v>959</v>
      </c>
      <c r="J639" s="50" t="s">
        <v>960</v>
      </c>
      <c r="K639" s="10" t="s">
        <v>962</v>
      </c>
      <c r="L639" s="216">
        <v>600000</v>
      </c>
    </row>
    <row r="640" spans="1:12" ht="36" x14ac:dyDescent="0.2">
      <c r="A640" s="332">
        <f t="shared" si="9"/>
        <v>639</v>
      </c>
      <c r="B640" s="333" t="s">
        <v>953</v>
      </c>
      <c r="C640" s="10" t="s">
        <v>954</v>
      </c>
      <c r="D640" s="10" t="s">
        <v>955</v>
      </c>
      <c r="E640" s="19" t="s">
        <v>956</v>
      </c>
      <c r="F640" s="10" t="s">
        <v>957</v>
      </c>
      <c r="G640" s="10" t="s">
        <v>957</v>
      </c>
      <c r="H640" s="19" t="s">
        <v>958</v>
      </c>
      <c r="I640" s="10" t="s">
        <v>959</v>
      </c>
      <c r="J640" s="50" t="s">
        <v>960</v>
      </c>
      <c r="K640" s="10" t="s">
        <v>963</v>
      </c>
      <c r="L640" s="216">
        <v>700000</v>
      </c>
    </row>
    <row r="641" spans="1:12" ht="36" x14ac:dyDescent="0.2">
      <c r="A641" s="332">
        <f t="shared" si="9"/>
        <v>640</v>
      </c>
      <c r="B641" s="333" t="s">
        <v>953</v>
      </c>
      <c r="C641" s="10" t="s">
        <v>954</v>
      </c>
      <c r="D641" s="10" t="s">
        <v>955</v>
      </c>
      <c r="E641" s="19" t="s">
        <v>956</v>
      </c>
      <c r="F641" s="10" t="s">
        <v>957</v>
      </c>
      <c r="G641" s="10" t="s">
        <v>957</v>
      </c>
      <c r="H641" s="19" t="s">
        <v>958</v>
      </c>
      <c r="I641" s="10" t="s">
        <v>959</v>
      </c>
      <c r="J641" s="50" t="s">
        <v>960</v>
      </c>
      <c r="K641" s="10" t="s">
        <v>964</v>
      </c>
      <c r="L641" s="216">
        <v>2300000</v>
      </c>
    </row>
    <row r="642" spans="1:12" ht="36" x14ac:dyDescent="0.2">
      <c r="A642" s="332">
        <f t="shared" si="9"/>
        <v>641</v>
      </c>
      <c r="B642" s="333" t="s">
        <v>953</v>
      </c>
      <c r="C642" s="10" t="s">
        <v>954</v>
      </c>
      <c r="D642" s="10" t="s">
        <v>955</v>
      </c>
      <c r="E642" s="19" t="s">
        <v>956</v>
      </c>
      <c r="F642" s="10" t="s">
        <v>957</v>
      </c>
      <c r="G642" s="10" t="s">
        <v>957</v>
      </c>
      <c r="H642" s="19" t="s">
        <v>958</v>
      </c>
      <c r="I642" s="10" t="s">
        <v>959</v>
      </c>
      <c r="J642" s="50" t="s">
        <v>960</v>
      </c>
      <c r="K642" s="10" t="s">
        <v>965</v>
      </c>
      <c r="L642" s="216">
        <v>2500000</v>
      </c>
    </row>
    <row r="643" spans="1:12" ht="36" x14ac:dyDescent="0.2">
      <c r="A643" s="332">
        <f t="shared" si="9"/>
        <v>642</v>
      </c>
      <c r="B643" s="333" t="s">
        <v>953</v>
      </c>
      <c r="C643" s="10" t="s">
        <v>954</v>
      </c>
      <c r="D643" s="10" t="s">
        <v>955</v>
      </c>
      <c r="E643" s="19" t="s">
        <v>956</v>
      </c>
      <c r="F643" s="10" t="s">
        <v>957</v>
      </c>
      <c r="G643" s="10" t="s">
        <v>957</v>
      </c>
      <c r="H643" s="19" t="s">
        <v>958</v>
      </c>
      <c r="I643" s="10" t="s">
        <v>959</v>
      </c>
      <c r="J643" s="50" t="s">
        <v>960</v>
      </c>
      <c r="K643" s="10" t="s">
        <v>966</v>
      </c>
      <c r="L643" s="216">
        <v>1500000</v>
      </c>
    </row>
    <row r="644" spans="1:12" ht="36" x14ac:dyDescent="0.2">
      <c r="A644" s="332">
        <f t="shared" si="9"/>
        <v>643</v>
      </c>
      <c r="B644" s="333" t="s">
        <v>953</v>
      </c>
      <c r="C644" s="10" t="s">
        <v>954</v>
      </c>
      <c r="D644" s="10" t="s">
        <v>955</v>
      </c>
      <c r="E644" s="19" t="s">
        <v>956</v>
      </c>
      <c r="F644" s="10" t="s">
        <v>957</v>
      </c>
      <c r="G644" s="10" t="s">
        <v>957</v>
      </c>
      <c r="H644" s="19" t="s">
        <v>958</v>
      </c>
      <c r="I644" s="10" t="s">
        <v>959</v>
      </c>
      <c r="J644" s="50" t="s">
        <v>960</v>
      </c>
      <c r="K644" s="10" t="s">
        <v>823</v>
      </c>
      <c r="L644" s="216">
        <v>1000000</v>
      </c>
    </row>
    <row r="645" spans="1:12" ht="36" x14ac:dyDescent="0.2">
      <c r="A645" s="332">
        <f t="shared" si="9"/>
        <v>644</v>
      </c>
      <c r="B645" s="333" t="s">
        <v>953</v>
      </c>
      <c r="C645" s="10" t="s">
        <v>954</v>
      </c>
      <c r="D645" s="10" t="s">
        <v>955</v>
      </c>
      <c r="E645" s="19" t="s">
        <v>956</v>
      </c>
      <c r="F645" s="10" t="s">
        <v>957</v>
      </c>
      <c r="G645" s="10" t="s">
        <v>957</v>
      </c>
      <c r="H645" s="19" t="s">
        <v>958</v>
      </c>
      <c r="I645" s="10" t="s">
        <v>959</v>
      </c>
      <c r="J645" s="50" t="s">
        <v>960</v>
      </c>
      <c r="K645" s="10" t="s">
        <v>967</v>
      </c>
      <c r="L645" s="216">
        <v>550000</v>
      </c>
    </row>
    <row r="646" spans="1:12" ht="24" x14ac:dyDescent="0.2">
      <c r="A646" s="332">
        <f t="shared" ref="A646:A709" si="10">A645+1</f>
        <v>645</v>
      </c>
      <c r="B646" s="333" t="s">
        <v>953</v>
      </c>
      <c r="C646" s="27" t="s">
        <v>968</v>
      </c>
      <c r="D646" s="27" t="s">
        <v>817</v>
      </c>
      <c r="E646" s="73" t="s">
        <v>82</v>
      </c>
      <c r="F646" s="27" t="s">
        <v>969</v>
      </c>
      <c r="G646" s="27" t="s">
        <v>969</v>
      </c>
      <c r="H646" s="25" t="s">
        <v>970</v>
      </c>
      <c r="I646" s="27" t="s">
        <v>971</v>
      </c>
      <c r="J646" s="74" t="s">
        <v>972</v>
      </c>
      <c r="K646" s="27" t="s">
        <v>973</v>
      </c>
      <c r="L646" s="218">
        <v>1485000</v>
      </c>
    </row>
    <row r="647" spans="1:12" ht="24" x14ac:dyDescent="0.2">
      <c r="A647" s="332">
        <f t="shared" si="10"/>
        <v>646</v>
      </c>
      <c r="B647" s="333" t="s">
        <v>953</v>
      </c>
      <c r="C647" s="27" t="s">
        <v>968</v>
      </c>
      <c r="D647" s="27" t="s">
        <v>817</v>
      </c>
      <c r="E647" s="73" t="s">
        <v>82</v>
      </c>
      <c r="F647" s="27" t="s">
        <v>969</v>
      </c>
      <c r="G647" s="27" t="s">
        <v>969</v>
      </c>
      <c r="H647" s="25" t="s">
        <v>970</v>
      </c>
      <c r="I647" s="27" t="s">
        <v>971</v>
      </c>
      <c r="J647" s="74" t="s">
        <v>972</v>
      </c>
      <c r="K647" s="27" t="s">
        <v>974</v>
      </c>
      <c r="L647" s="218">
        <v>1190000</v>
      </c>
    </row>
    <row r="648" spans="1:12" ht="24" x14ac:dyDescent="0.2">
      <c r="A648" s="332">
        <f t="shared" si="10"/>
        <v>647</v>
      </c>
      <c r="B648" s="333" t="s">
        <v>953</v>
      </c>
      <c r="C648" s="27" t="s">
        <v>968</v>
      </c>
      <c r="D648" s="27" t="s">
        <v>817</v>
      </c>
      <c r="E648" s="73" t="s">
        <v>82</v>
      </c>
      <c r="F648" s="27" t="s">
        <v>969</v>
      </c>
      <c r="G648" s="27" t="s">
        <v>969</v>
      </c>
      <c r="H648" s="25" t="s">
        <v>970</v>
      </c>
      <c r="I648" s="27" t="s">
        <v>971</v>
      </c>
      <c r="J648" s="74" t="s">
        <v>972</v>
      </c>
      <c r="K648" s="27" t="s">
        <v>823</v>
      </c>
      <c r="L648" s="218">
        <v>3300000</v>
      </c>
    </row>
    <row r="649" spans="1:12" ht="24" x14ac:dyDescent="0.2">
      <c r="A649" s="332">
        <f t="shared" si="10"/>
        <v>648</v>
      </c>
      <c r="B649" s="333" t="s">
        <v>953</v>
      </c>
      <c r="C649" s="27" t="s">
        <v>968</v>
      </c>
      <c r="D649" s="27" t="s">
        <v>817</v>
      </c>
      <c r="E649" s="73" t="s">
        <v>82</v>
      </c>
      <c r="F649" s="27" t="s">
        <v>969</v>
      </c>
      <c r="G649" s="27" t="s">
        <v>969</v>
      </c>
      <c r="H649" s="25" t="s">
        <v>970</v>
      </c>
      <c r="I649" s="27" t="s">
        <v>971</v>
      </c>
      <c r="J649" s="74" t="s">
        <v>972</v>
      </c>
      <c r="K649" s="27" t="s">
        <v>975</v>
      </c>
      <c r="L649" s="218">
        <v>1980000</v>
      </c>
    </row>
    <row r="650" spans="1:12" ht="24" x14ac:dyDescent="0.2">
      <c r="A650" s="332">
        <f t="shared" si="10"/>
        <v>649</v>
      </c>
      <c r="B650" s="333" t="s">
        <v>953</v>
      </c>
      <c r="C650" s="75" t="s">
        <v>976</v>
      </c>
      <c r="D650" s="76" t="s">
        <v>977</v>
      </c>
      <c r="E650" s="73" t="s">
        <v>978</v>
      </c>
      <c r="F650" s="76" t="s">
        <v>979</v>
      </c>
      <c r="G650" s="76" t="s">
        <v>979</v>
      </c>
      <c r="H650" s="75" t="s">
        <v>980</v>
      </c>
      <c r="I650" s="10" t="s">
        <v>981</v>
      </c>
      <c r="J650" s="77" t="s">
        <v>982</v>
      </c>
      <c r="K650" s="75" t="s">
        <v>983</v>
      </c>
      <c r="L650" s="219">
        <v>3200000</v>
      </c>
    </row>
    <row r="651" spans="1:12" ht="24" customHeight="1" x14ac:dyDescent="0.2">
      <c r="A651" s="197">
        <f t="shared" si="10"/>
        <v>650</v>
      </c>
      <c r="B651" s="16" t="s">
        <v>984</v>
      </c>
      <c r="C651" s="176" t="s">
        <v>985</v>
      </c>
      <c r="D651" s="176" t="s">
        <v>986</v>
      </c>
      <c r="E651" s="176" t="s">
        <v>168</v>
      </c>
      <c r="F651" s="176" t="s">
        <v>987</v>
      </c>
      <c r="G651" s="176" t="s">
        <v>987</v>
      </c>
      <c r="H651" s="176" t="s">
        <v>988</v>
      </c>
      <c r="I651" s="176" t="s">
        <v>989</v>
      </c>
      <c r="J651" s="18" t="s">
        <v>990</v>
      </c>
      <c r="K651" s="176" t="s">
        <v>991</v>
      </c>
      <c r="L651" s="220" t="s">
        <v>992</v>
      </c>
    </row>
    <row r="652" spans="1:12" ht="24" x14ac:dyDescent="0.2">
      <c r="A652" s="197">
        <f t="shared" si="10"/>
        <v>651</v>
      </c>
      <c r="B652" s="16" t="s">
        <v>984</v>
      </c>
      <c r="C652" s="176" t="s">
        <v>985</v>
      </c>
      <c r="D652" s="176" t="s">
        <v>986</v>
      </c>
      <c r="E652" s="176" t="s">
        <v>4275</v>
      </c>
      <c r="F652" s="176" t="s">
        <v>4277</v>
      </c>
      <c r="G652" s="176" t="s">
        <v>4277</v>
      </c>
      <c r="H652" s="176" t="s">
        <v>988</v>
      </c>
      <c r="I652" s="176" t="s">
        <v>4279</v>
      </c>
      <c r="J652" s="18" t="s">
        <v>990</v>
      </c>
      <c r="K652" s="176" t="s">
        <v>993</v>
      </c>
      <c r="L652" s="220" t="s">
        <v>992</v>
      </c>
    </row>
    <row r="653" spans="1:12" ht="24" x14ac:dyDescent="0.2">
      <c r="A653" s="197">
        <f t="shared" si="10"/>
        <v>652</v>
      </c>
      <c r="B653" s="16" t="s">
        <v>984</v>
      </c>
      <c r="C653" s="176" t="s">
        <v>985</v>
      </c>
      <c r="D653" s="176" t="s">
        <v>986</v>
      </c>
      <c r="E653" s="176" t="s">
        <v>4276</v>
      </c>
      <c r="F653" s="176" t="s">
        <v>4278</v>
      </c>
      <c r="G653" s="176" t="s">
        <v>4278</v>
      </c>
      <c r="H653" s="176" t="s">
        <v>988</v>
      </c>
      <c r="I653" s="176" t="s">
        <v>4280</v>
      </c>
      <c r="J653" s="18" t="s">
        <v>990</v>
      </c>
      <c r="K653" s="176" t="s">
        <v>994</v>
      </c>
      <c r="L653" s="220" t="s">
        <v>992</v>
      </c>
    </row>
    <row r="654" spans="1:12" ht="51" customHeight="1" x14ac:dyDescent="0.2">
      <c r="A654" s="197">
        <f t="shared" si="10"/>
        <v>653</v>
      </c>
      <c r="B654" s="19" t="s">
        <v>995</v>
      </c>
      <c r="C654" s="19" t="s">
        <v>996</v>
      </c>
      <c r="D654" s="10" t="s">
        <v>997</v>
      </c>
      <c r="E654" s="19" t="s">
        <v>998</v>
      </c>
      <c r="F654" s="10" t="s">
        <v>999</v>
      </c>
      <c r="G654" s="10" t="s">
        <v>999</v>
      </c>
      <c r="H654" s="10" t="s">
        <v>1000</v>
      </c>
      <c r="I654" s="10" t="s">
        <v>1001</v>
      </c>
      <c r="J654" s="28" t="s">
        <v>1002</v>
      </c>
      <c r="K654" s="19" t="s">
        <v>823</v>
      </c>
      <c r="L654" s="221">
        <v>1143666.6000000001</v>
      </c>
    </row>
    <row r="655" spans="1:12" ht="51" customHeight="1" x14ac:dyDescent="0.2">
      <c r="A655" s="197">
        <f t="shared" si="10"/>
        <v>654</v>
      </c>
      <c r="B655" s="175" t="s">
        <v>1003</v>
      </c>
      <c r="C655" s="175" t="s">
        <v>1004</v>
      </c>
      <c r="D655" s="175" t="s">
        <v>143</v>
      </c>
      <c r="E655" s="175" t="s">
        <v>168</v>
      </c>
      <c r="F655" s="175" t="s">
        <v>1005</v>
      </c>
      <c r="G655" s="175" t="s">
        <v>1005</v>
      </c>
      <c r="H655" s="175" t="s">
        <v>1006</v>
      </c>
      <c r="I655" s="175" t="s">
        <v>1007</v>
      </c>
      <c r="J655" s="175" t="s">
        <v>1008</v>
      </c>
      <c r="K655" s="78" t="s">
        <v>1009</v>
      </c>
      <c r="L655" s="222" t="s">
        <v>1010</v>
      </c>
    </row>
    <row r="656" spans="1:12" ht="73.5" customHeight="1" x14ac:dyDescent="0.2">
      <c r="A656" s="197">
        <f t="shared" si="10"/>
        <v>655</v>
      </c>
      <c r="B656" s="175" t="s">
        <v>1003</v>
      </c>
      <c r="C656" s="175" t="s">
        <v>1004</v>
      </c>
      <c r="D656" s="175" t="s">
        <v>143</v>
      </c>
      <c r="E656" s="175" t="s">
        <v>4275</v>
      </c>
      <c r="F656" s="175" t="s">
        <v>4283</v>
      </c>
      <c r="G656" s="175" t="s">
        <v>4283</v>
      </c>
      <c r="H656" s="175" t="s">
        <v>1006</v>
      </c>
      <c r="I656" s="175" t="s">
        <v>4287</v>
      </c>
      <c r="J656" s="175" t="s">
        <v>1008</v>
      </c>
      <c r="K656" s="78" t="s">
        <v>1011</v>
      </c>
      <c r="L656" s="222" t="s">
        <v>1012</v>
      </c>
    </row>
    <row r="657" spans="1:12" ht="48" x14ac:dyDescent="0.2">
      <c r="A657" s="197">
        <f t="shared" si="10"/>
        <v>656</v>
      </c>
      <c r="B657" s="175" t="s">
        <v>1003</v>
      </c>
      <c r="C657" s="175" t="s">
        <v>1004</v>
      </c>
      <c r="D657" s="175" t="s">
        <v>143</v>
      </c>
      <c r="E657" s="175" t="s">
        <v>4276</v>
      </c>
      <c r="F657" s="175" t="s">
        <v>4284</v>
      </c>
      <c r="G657" s="175" t="s">
        <v>4284</v>
      </c>
      <c r="H657" s="175" t="s">
        <v>1006</v>
      </c>
      <c r="I657" s="175" t="s">
        <v>4288</v>
      </c>
      <c r="J657" s="175" t="s">
        <v>1008</v>
      </c>
      <c r="K657" s="78" t="s">
        <v>1013</v>
      </c>
      <c r="L657" s="222" t="s">
        <v>1014</v>
      </c>
    </row>
    <row r="658" spans="1:12" ht="48" x14ac:dyDescent="0.2">
      <c r="A658" s="197">
        <f t="shared" si="10"/>
        <v>657</v>
      </c>
      <c r="B658" s="175" t="s">
        <v>1003</v>
      </c>
      <c r="C658" s="175" t="s">
        <v>1004</v>
      </c>
      <c r="D658" s="175" t="s">
        <v>143</v>
      </c>
      <c r="E658" s="175" t="s">
        <v>4281</v>
      </c>
      <c r="F658" s="175" t="s">
        <v>4285</v>
      </c>
      <c r="G658" s="175" t="s">
        <v>4285</v>
      </c>
      <c r="H658" s="175" t="s">
        <v>1006</v>
      </c>
      <c r="I658" s="175" t="s">
        <v>4289</v>
      </c>
      <c r="J658" s="175" t="s">
        <v>1008</v>
      </c>
      <c r="K658" s="78" t="s">
        <v>1015</v>
      </c>
      <c r="L658" s="222" t="s">
        <v>1014</v>
      </c>
    </row>
    <row r="659" spans="1:12" ht="48" x14ac:dyDescent="0.2">
      <c r="A659" s="197">
        <f t="shared" si="10"/>
        <v>658</v>
      </c>
      <c r="B659" s="175" t="s">
        <v>1003</v>
      </c>
      <c r="C659" s="175" t="s">
        <v>1004</v>
      </c>
      <c r="D659" s="175" t="s">
        <v>143</v>
      </c>
      <c r="E659" s="175" t="s">
        <v>4282</v>
      </c>
      <c r="F659" s="175" t="s">
        <v>4286</v>
      </c>
      <c r="G659" s="175" t="s">
        <v>4286</v>
      </c>
      <c r="H659" s="175" t="s">
        <v>1006</v>
      </c>
      <c r="I659" s="175" t="s">
        <v>4290</v>
      </c>
      <c r="J659" s="175" t="s">
        <v>1008</v>
      </c>
      <c r="K659" s="78" t="s">
        <v>1016</v>
      </c>
      <c r="L659" s="222" t="s">
        <v>1017</v>
      </c>
    </row>
    <row r="660" spans="1:12" ht="48" x14ac:dyDescent="0.2">
      <c r="A660" s="197">
        <f t="shared" si="10"/>
        <v>659</v>
      </c>
      <c r="B660" s="175" t="s">
        <v>1003</v>
      </c>
      <c r="C660" s="175" t="s">
        <v>1004</v>
      </c>
      <c r="D660" s="175" t="s">
        <v>143</v>
      </c>
      <c r="E660" s="175" t="s">
        <v>4291</v>
      </c>
      <c r="F660" s="175" t="s">
        <v>4295</v>
      </c>
      <c r="G660" s="175" t="s">
        <v>4295</v>
      </c>
      <c r="H660" s="175" t="s">
        <v>1006</v>
      </c>
      <c r="I660" s="175" t="s">
        <v>4298</v>
      </c>
      <c r="J660" s="175" t="s">
        <v>1008</v>
      </c>
      <c r="K660" s="78" t="s">
        <v>1018</v>
      </c>
      <c r="L660" s="222" t="s">
        <v>1019</v>
      </c>
    </row>
    <row r="661" spans="1:12" ht="48" x14ac:dyDescent="0.2">
      <c r="A661" s="197">
        <f t="shared" si="10"/>
        <v>660</v>
      </c>
      <c r="B661" s="175" t="s">
        <v>1003</v>
      </c>
      <c r="C661" s="175" t="s">
        <v>1004</v>
      </c>
      <c r="D661" s="175" t="s">
        <v>143</v>
      </c>
      <c r="E661" s="175" t="s">
        <v>4292</v>
      </c>
      <c r="F661" s="175" t="s">
        <v>4296</v>
      </c>
      <c r="G661" s="175" t="s">
        <v>4296</v>
      </c>
      <c r="H661" s="175" t="s">
        <v>1006</v>
      </c>
      <c r="I661" s="175" t="s">
        <v>4299</v>
      </c>
      <c r="J661" s="175" t="s">
        <v>1008</v>
      </c>
      <c r="K661" s="78" t="s">
        <v>1020</v>
      </c>
      <c r="L661" s="222" t="s">
        <v>1021</v>
      </c>
    </row>
    <row r="662" spans="1:12" ht="48" x14ac:dyDescent="0.2">
      <c r="A662" s="197">
        <f t="shared" si="10"/>
        <v>661</v>
      </c>
      <c r="B662" s="175" t="s">
        <v>1003</v>
      </c>
      <c r="C662" s="175" t="s">
        <v>1004</v>
      </c>
      <c r="D662" s="175" t="s">
        <v>143</v>
      </c>
      <c r="E662" s="175" t="s">
        <v>4293</v>
      </c>
      <c r="F662" s="175" t="s">
        <v>4297</v>
      </c>
      <c r="G662" s="175" t="s">
        <v>4297</v>
      </c>
      <c r="H662" s="175" t="s">
        <v>1006</v>
      </c>
      <c r="I662" s="175" t="s">
        <v>4300</v>
      </c>
      <c r="J662" s="175" t="s">
        <v>1008</v>
      </c>
      <c r="K662" s="78" t="s">
        <v>1022</v>
      </c>
      <c r="L662" s="222" t="s">
        <v>1023</v>
      </c>
    </row>
    <row r="663" spans="1:12" ht="48" x14ac:dyDescent="0.2">
      <c r="A663" s="197">
        <f t="shared" si="10"/>
        <v>662</v>
      </c>
      <c r="B663" s="175" t="s">
        <v>1003</v>
      </c>
      <c r="C663" s="175" t="s">
        <v>1004</v>
      </c>
      <c r="D663" s="175" t="s">
        <v>143</v>
      </c>
      <c r="E663" s="175" t="s">
        <v>4294</v>
      </c>
      <c r="F663" s="175" t="s">
        <v>4303</v>
      </c>
      <c r="G663" s="175" t="s">
        <v>4303</v>
      </c>
      <c r="H663" s="175" t="s">
        <v>1006</v>
      </c>
      <c r="I663" s="175" t="s">
        <v>4301</v>
      </c>
      <c r="J663" s="175" t="s">
        <v>1008</v>
      </c>
      <c r="K663" s="78" t="s">
        <v>1024</v>
      </c>
      <c r="L663" s="222" t="s">
        <v>1025</v>
      </c>
    </row>
    <row r="664" spans="1:12" ht="48" x14ac:dyDescent="0.2">
      <c r="A664" s="197">
        <f t="shared" si="10"/>
        <v>663</v>
      </c>
      <c r="B664" s="175" t="s">
        <v>1003</v>
      </c>
      <c r="C664" s="175" t="s">
        <v>1004</v>
      </c>
      <c r="D664" s="175" t="s">
        <v>143</v>
      </c>
      <c r="E664" s="175" t="s">
        <v>4311</v>
      </c>
      <c r="F664" s="175" t="s">
        <v>4304</v>
      </c>
      <c r="G664" s="175" t="s">
        <v>4304</v>
      </c>
      <c r="H664" s="175" t="s">
        <v>1006</v>
      </c>
      <c r="I664" s="175" t="s">
        <v>4302</v>
      </c>
      <c r="J664" s="175" t="s">
        <v>1008</v>
      </c>
      <c r="K664" s="78" t="s">
        <v>1026</v>
      </c>
      <c r="L664" s="222" t="s">
        <v>1027</v>
      </c>
    </row>
    <row r="665" spans="1:12" ht="48" x14ac:dyDescent="0.2">
      <c r="A665" s="197">
        <f t="shared" si="10"/>
        <v>664</v>
      </c>
      <c r="B665" s="175" t="s">
        <v>1003</v>
      </c>
      <c r="C665" s="175" t="s">
        <v>1004</v>
      </c>
      <c r="D665" s="175" t="s">
        <v>143</v>
      </c>
      <c r="E665" s="175" t="s">
        <v>4312</v>
      </c>
      <c r="F665" s="175" t="s">
        <v>4305</v>
      </c>
      <c r="G665" s="175" t="s">
        <v>4305</v>
      </c>
      <c r="H665" s="175" t="s">
        <v>1006</v>
      </c>
      <c r="I665" s="175" t="s">
        <v>4318</v>
      </c>
      <c r="J665" s="175" t="s">
        <v>1008</v>
      </c>
      <c r="K665" s="78" t="s">
        <v>1026</v>
      </c>
      <c r="L665" s="222" t="s">
        <v>1028</v>
      </c>
    </row>
    <row r="666" spans="1:12" ht="48" x14ac:dyDescent="0.2">
      <c r="A666" s="197">
        <f t="shared" si="10"/>
        <v>665</v>
      </c>
      <c r="B666" s="175" t="s">
        <v>1003</v>
      </c>
      <c r="C666" s="175" t="s">
        <v>1004</v>
      </c>
      <c r="D666" s="175" t="s">
        <v>143</v>
      </c>
      <c r="E666" s="175" t="s">
        <v>4313</v>
      </c>
      <c r="F666" s="175" t="s">
        <v>4306</v>
      </c>
      <c r="G666" s="175" t="s">
        <v>4306</v>
      </c>
      <c r="H666" s="175" t="s">
        <v>1006</v>
      </c>
      <c r="I666" s="175" t="s">
        <v>4319</v>
      </c>
      <c r="J666" s="175" t="s">
        <v>1008</v>
      </c>
      <c r="K666" s="78" t="s">
        <v>1029</v>
      </c>
      <c r="L666" s="222" t="s">
        <v>1030</v>
      </c>
    </row>
    <row r="667" spans="1:12" ht="48" x14ac:dyDescent="0.2">
      <c r="A667" s="197">
        <f t="shared" si="10"/>
        <v>666</v>
      </c>
      <c r="B667" s="175" t="s">
        <v>1003</v>
      </c>
      <c r="C667" s="175" t="s">
        <v>1004</v>
      </c>
      <c r="D667" s="175" t="s">
        <v>143</v>
      </c>
      <c r="E667" s="175" t="s">
        <v>4314</v>
      </c>
      <c r="F667" s="175" t="s">
        <v>4307</v>
      </c>
      <c r="G667" s="175" t="s">
        <v>4307</v>
      </c>
      <c r="H667" s="175" t="s">
        <v>1006</v>
      </c>
      <c r="I667" s="175" t="s">
        <v>4320</v>
      </c>
      <c r="J667" s="175" t="s">
        <v>1008</v>
      </c>
      <c r="K667" s="78" t="s">
        <v>1031</v>
      </c>
      <c r="L667" s="222" t="s">
        <v>1032</v>
      </c>
    </row>
    <row r="668" spans="1:12" ht="48" x14ac:dyDescent="0.2">
      <c r="A668" s="197">
        <f t="shared" si="10"/>
        <v>667</v>
      </c>
      <c r="B668" s="175" t="s">
        <v>1003</v>
      </c>
      <c r="C668" s="175" t="s">
        <v>1004</v>
      </c>
      <c r="D668" s="175" t="s">
        <v>143</v>
      </c>
      <c r="E668" s="175" t="s">
        <v>4315</v>
      </c>
      <c r="F668" s="175" t="s">
        <v>4308</v>
      </c>
      <c r="G668" s="175" t="s">
        <v>4308</v>
      </c>
      <c r="H668" s="175" t="s">
        <v>1006</v>
      </c>
      <c r="I668" s="175" t="s">
        <v>4321</v>
      </c>
      <c r="J668" s="175" t="s">
        <v>1008</v>
      </c>
      <c r="K668" s="78" t="s">
        <v>1033</v>
      </c>
      <c r="L668" s="222" t="s">
        <v>1034</v>
      </c>
    </row>
    <row r="669" spans="1:12" ht="48" x14ac:dyDescent="0.2">
      <c r="A669" s="197">
        <f t="shared" si="10"/>
        <v>668</v>
      </c>
      <c r="B669" s="175" t="s">
        <v>1003</v>
      </c>
      <c r="C669" s="175" t="s">
        <v>1004</v>
      </c>
      <c r="D669" s="175" t="s">
        <v>143</v>
      </c>
      <c r="E669" s="175" t="s">
        <v>4316</v>
      </c>
      <c r="F669" s="175" t="s">
        <v>4309</v>
      </c>
      <c r="G669" s="175" t="s">
        <v>4309</v>
      </c>
      <c r="H669" s="175" t="s">
        <v>1006</v>
      </c>
      <c r="I669" s="175" t="s">
        <v>4322</v>
      </c>
      <c r="J669" s="175" t="s">
        <v>1008</v>
      </c>
      <c r="K669" s="78" t="s">
        <v>1033</v>
      </c>
      <c r="L669" s="222" t="s">
        <v>1035</v>
      </c>
    </row>
    <row r="670" spans="1:12" ht="48" x14ac:dyDescent="0.2">
      <c r="A670" s="197">
        <f t="shared" si="10"/>
        <v>669</v>
      </c>
      <c r="B670" s="175" t="s">
        <v>1003</v>
      </c>
      <c r="C670" s="175" t="s">
        <v>1004</v>
      </c>
      <c r="D670" s="175" t="s">
        <v>143</v>
      </c>
      <c r="E670" s="175" t="s">
        <v>4317</v>
      </c>
      <c r="F670" s="175" t="s">
        <v>4309</v>
      </c>
      <c r="G670" s="175" t="s">
        <v>4309</v>
      </c>
      <c r="H670" s="175" t="s">
        <v>1006</v>
      </c>
      <c r="I670" s="175" t="s">
        <v>4323</v>
      </c>
      <c r="J670" s="175" t="s">
        <v>1008</v>
      </c>
      <c r="K670" s="78" t="s">
        <v>1036</v>
      </c>
      <c r="L670" s="222" t="s">
        <v>1034</v>
      </c>
    </row>
    <row r="671" spans="1:12" ht="48" x14ac:dyDescent="0.2">
      <c r="A671" s="197">
        <f t="shared" si="10"/>
        <v>670</v>
      </c>
      <c r="B671" s="175" t="s">
        <v>1003</v>
      </c>
      <c r="C671" s="175" t="s">
        <v>1004</v>
      </c>
      <c r="D671" s="175" t="s">
        <v>143</v>
      </c>
      <c r="E671" s="175" t="s">
        <v>4327</v>
      </c>
      <c r="F671" s="175" t="s">
        <v>4309</v>
      </c>
      <c r="G671" s="175" t="s">
        <v>4309</v>
      </c>
      <c r="H671" s="175" t="s">
        <v>1006</v>
      </c>
      <c r="I671" s="175" t="s">
        <v>4324</v>
      </c>
      <c r="J671" s="175" t="s">
        <v>1008</v>
      </c>
      <c r="K671" s="78" t="s">
        <v>1031</v>
      </c>
      <c r="L671" s="222" t="s">
        <v>1037</v>
      </c>
    </row>
    <row r="672" spans="1:12" ht="48" x14ac:dyDescent="0.2">
      <c r="A672" s="197">
        <f t="shared" si="10"/>
        <v>671</v>
      </c>
      <c r="B672" s="175" t="s">
        <v>1003</v>
      </c>
      <c r="C672" s="175" t="s">
        <v>1004</v>
      </c>
      <c r="D672" s="175" t="s">
        <v>143</v>
      </c>
      <c r="E672" s="175" t="s">
        <v>4328</v>
      </c>
      <c r="F672" s="175" t="s">
        <v>4309</v>
      </c>
      <c r="G672" s="175" t="s">
        <v>4309</v>
      </c>
      <c r="H672" s="175" t="s">
        <v>1006</v>
      </c>
      <c r="I672" s="175" t="s">
        <v>4325</v>
      </c>
      <c r="J672" s="175" t="s">
        <v>1008</v>
      </c>
      <c r="K672" s="78" t="s">
        <v>1031</v>
      </c>
      <c r="L672" s="222" t="s">
        <v>1038</v>
      </c>
    </row>
    <row r="673" spans="1:12" ht="48" x14ac:dyDescent="0.2">
      <c r="A673" s="197">
        <f t="shared" si="10"/>
        <v>672</v>
      </c>
      <c r="B673" s="175" t="s">
        <v>1003</v>
      </c>
      <c r="C673" s="175" t="s">
        <v>1004</v>
      </c>
      <c r="D673" s="175" t="s">
        <v>143</v>
      </c>
      <c r="E673" s="175" t="s">
        <v>4329</v>
      </c>
      <c r="F673" s="175" t="s">
        <v>4309</v>
      </c>
      <c r="G673" s="175" t="s">
        <v>4309</v>
      </c>
      <c r="H673" s="175" t="s">
        <v>1006</v>
      </c>
      <c r="I673" s="175" t="s">
        <v>4326</v>
      </c>
      <c r="J673" s="175" t="s">
        <v>1008</v>
      </c>
      <c r="K673" s="78" t="s">
        <v>1039</v>
      </c>
      <c r="L673" s="222" t="s">
        <v>1040</v>
      </c>
    </row>
    <row r="674" spans="1:12" ht="48" x14ac:dyDescent="0.2">
      <c r="A674" s="197">
        <f t="shared" si="10"/>
        <v>673</v>
      </c>
      <c r="B674" s="175" t="s">
        <v>1003</v>
      </c>
      <c r="C674" s="175" t="s">
        <v>1004</v>
      </c>
      <c r="D674" s="175" t="s">
        <v>143</v>
      </c>
      <c r="E674" s="175" t="s">
        <v>4330</v>
      </c>
      <c r="F674" s="175" t="s">
        <v>4309</v>
      </c>
      <c r="G674" s="175" t="s">
        <v>4309</v>
      </c>
      <c r="H674" s="175" t="s">
        <v>1006</v>
      </c>
      <c r="I674" s="175" t="s">
        <v>4331</v>
      </c>
      <c r="J674" s="175" t="s">
        <v>1008</v>
      </c>
      <c r="K674" s="78" t="s">
        <v>1041</v>
      </c>
      <c r="L674" s="222" t="s">
        <v>1042</v>
      </c>
    </row>
    <row r="675" spans="1:12" ht="48" x14ac:dyDescent="0.2">
      <c r="A675" s="197">
        <f t="shared" si="10"/>
        <v>674</v>
      </c>
      <c r="B675" s="175" t="s">
        <v>1003</v>
      </c>
      <c r="C675" s="175" t="s">
        <v>1004</v>
      </c>
      <c r="D675" s="175" t="s">
        <v>143</v>
      </c>
      <c r="E675" s="175" t="s">
        <v>4332</v>
      </c>
      <c r="F675" s="175" t="s">
        <v>4309</v>
      </c>
      <c r="G675" s="175" t="s">
        <v>4309</v>
      </c>
      <c r="H675" s="175" t="s">
        <v>1006</v>
      </c>
      <c r="I675" s="175" t="s">
        <v>4333</v>
      </c>
      <c r="J675" s="175" t="s">
        <v>1008</v>
      </c>
      <c r="K675" s="78" t="s">
        <v>1043</v>
      </c>
      <c r="L675" s="222" t="s">
        <v>1021</v>
      </c>
    </row>
    <row r="676" spans="1:12" ht="48" x14ac:dyDescent="0.2">
      <c r="A676" s="197">
        <f t="shared" si="10"/>
        <v>675</v>
      </c>
      <c r="B676" s="175" t="s">
        <v>1003</v>
      </c>
      <c r="C676" s="175" t="s">
        <v>1004</v>
      </c>
      <c r="D676" s="175" t="s">
        <v>143</v>
      </c>
      <c r="E676" s="175" t="s">
        <v>4334</v>
      </c>
      <c r="F676" s="175" t="s">
        <v>4309</v>
      </c>
      <c r="G676" s="175" t="s">
        <v>4309</v>
      </c>
      <c r="H676" s="175" t="s">
        <v>1006</v>
      </c>
      <c r="I676" s="175" t="s">
        <v>4335</v>
      </c>
      <c r="J676" s="175" t="s">
        <v>1008</v>
      </c>
      <c r="K676" s="78" t="s">
        <v>1044</v>
      </c>
      <c r="L676" s="222" t="s">
        <v>1045</v>
      </c>
    </row>
    <row r="677" spans="1:12" ht="48" x14ac:dyDescent="0.2">
      <c r="A677" s="197">
        <f t="shared" si="10"/>
        <v>676</v>
      </c>
      <c r="B677" s="175" t="s">
        <v>1003</v>
      </c>
      <c r="C677" s="175" t="s">
        <v>1004</v>
      </c>
      <c r="D677" s="175" t="s">
        <v>143</v>
      </c>
      <c r="E677" s="175" t="s">
        <v>4336</v>
      </c>
      <c r="F677" s="175" t="s">
        <v>4309</v>
      </c>
      <c r="G677" s="175" t="s">
        <v>4309</v>
      </c>
      <c r="H677" s="175" t="s">
        <v>1006</v>
      </c>
      <c r="I677" s="175" t="s">
        <v>4337</v>
      </c>
      <c r="J677" s="175" t="s">
        <v>1008</v>
      </c>
      <c r="K677" s="78" t="s">
        <v>1046</v>
      </c>
      <c r="L677" s="222" t="s">
        <v>1047</v>
      </c>
    </row>
    <row r="678" spans="1:12" ht="48" x14ac:dyDescent="0.2">
      <c r="A678" s="197">
        <f t="shared" si="10"/>
        <v>677</v>
      </c>
      <c r="B678" s="175" t="s">
        <v>1003</v>
      </c>
      <c r="C678" s="175" t="s">
        <v>1004</v>
      </c>
      <c r="D678" s="175" t="s">
        <v>143</v>
      </c>
      <c r="E678" s="175" t="s">
        <v>4338</v>
      </c>
      <c r="F678" s="175" t="s">
        <v>4309</v>
      </c>
      <c r="G678" s="175" t="s">
        <v>4309</v>
      </c>
      <c r="H678" s="175" t="s">
        <v>1006</v>
      </c>
      <c r="I678" s="175" t="s">
        <v>4339</v>
      </c>
      <c r="J678" s="175" t="s">
        <v>1008</v>
      </c>
      <c r="K678" s="78" t="s">
        <v>1048</v>
      </c>
      <c r="L678" s="222" t="s">
        <v>1049</v>
      </c>
    </row>
    <row r="679" spans="1:12" ht="48" x14ac:dyDescent="0.2">
      <c r="A679" s="197">
        <f t="shared" si="10"/>
        <v>678</v>
      </c>
      <c r="B679" s="175" t="s">
        <v>1003</v>
      </c>
      <c r="C679" s="175" t="s">
        <v>1004</v>
      </c>
      <c r="D679" s="175" t="s">
        <v>143</v>
      </c>
      <c r="E679" s="175" t="s">
        <v>4340</v>
      </c>
      <c r="F679" s="175" t="s">
        <v>4309</v>
      </c>
      <c r="G679" s="175" t="s">
        <v>4309</v>
      </c>
      <c r="H679" s="175" t="s">
        <v>1006</v>
      </c>
      <c r="I679" s="175" t="s">
        <v>4341</v>
      </c>
      <c r="J679" s="175" t="s">
        <v>1008</v>
      </c>
      <c r="K679" s="78" t="s">
        <v>1050</v>
      </c>
      <c r="L679" s="222" t="s">
        <v>1049</v>
      </c>
    </row>
    <row r="680" spans="1:12" ht="48" x14ac:dyDescent="0.2">
      <c r="A680" s="197">
        <f t="shared" si="10"/>
        <v>679</v>
      </c>
      <c r="B680" s="175" t="s">
        <v>1003</v>
      </c>
      <c r="C680" s="175" t="s">
        <v>1004</v>
      </c>
      <c r="D680" s="175" t="s">
        <v>143</v>
      </c>
      <c r="E680" s="175" t="s">
        <v>4342</v>
      </c>
      <c r="F680" s="175" t="s">
        <v>4309</v>
      </c>
      <c r="G680" s="175" t="s">
        <v>4309</v>
      </c>
      <c r="H680" s="175" t="s">
        <v>1006</v>
      </c>
      <c r="I680" s="175" t="s">
        <v>4343</v>
      </c>
      <c r="J680" s="175" t="s">
        <v>1008</v>
      </c>
      <c r="K680" s="78" t="s">
        <v>1051</v>
      </c>
      <c r="L680" s="222" t="s">
        <v>1052</v>
      </c>
    </row>
    <row r="681" spans="1:12" ht="48" x14ac:dyDescent="0.2">
      <c r="A681" s="197">
        <f t="shared" si="10"/>
        <v>680</v>
      </c>
      <c r="B681" s="175" t="s">
        <v>1003</v>
      </c>
      <c r="C681" s="175" t="s">
        <v>1004</v>
      </c>
      <c r="D681" s="175" t="s">
        <v>143</v>
      </c>
      <c r="E681" s="175" t="s">
        <v>4344</v>
      </c>
      <c r="F681" s="175" t="s">
        <v>4309</v>
      </c>
      <c r="G681" s="175" t="s">
        <v>4309</v>
      </c>
      <c r="H681" s="175" t="s">
        <v>1006</v>
      </c>
      <c r="I681" s="175" t="s">
        <v>4345</v>
      </c>
      <c r="J681" s="175" t="s">
        <v>1008</v>
      </c>
      <c r="K681" s="78" t="s">
        <v>1053</v>
      </c>
      <c r="L681" s="222" t="s">
        <v>1049</v>
      </c>
    </row>
    <row r="682" spans="1:12" ht="48" x14ac:dyDescent="0.2">
      <c r="A682" s="197">
        <f t="shared" si="10"/>
        <v>681</v>
      </c>
      <c r="B682" s="175" t="s">
        <v>1003</v>
      </c>
      <c r="C682" s="175" t="s">
        <v>1004</v>
      </c>
      <c r="D682" s="175" t="s">
        <v>143</v>
      </c>
      <c r="E682" s="175" t="s">
        <v>4346</v>
      </c>
      <c r="F682" s="175" t="s">
        <v>4309</v>
      </c>
      <c r="G682" s="175" t="s">
        <v>4309</v>
      </c>
      <c r="H682" s="175" t="s">
        <v>1006</v>
      </c>
      <c r="I682" s="175" t="s">
        <v>4347</v>
      </c>
      <c r="J682" s="175" t="s">
        <v>1008</v>
      </c>
      <c r="K682" s="78" t="s">
        <v>1054</v>
      </c>
      <c r="L682" s="222" t="s">
        <v>1055</v>
      </c>
    </row>
    <row r="683" spans="1:12" ht="48" x14ac:dyDescent="0.2">
      <c r="A683" s="197">
        <f t="shared" si="10"/>
        <v>682</v>
      </c>
      <c r="B683" s="175" t="s">
        <v>1003</v>
      </c>
      <c r="C683" s="175" t="s">
        <v>1004</v>
      </c>
      <c r="D683" s="175" t="s">
        <v>143</v>
      </c>
      <c r="E683" s="175" t="s">
        <v>4348</v>
      </c>
      <c r="F683" s="175" t="s">
        <v>4309</v>
      </c>
      <c r="G683" s="175" t="s">
        <v>4309</v>
      </c>
      <c r="H683" s="175" t="s">
        <v>1006</v>
      </c>
      <c r="I683" s="175" t="s">
        <v>4349</v>
      </c>
      <c r="J683" s="175" t="s">
        <v>1008</v>
      </c>
      <c r="K683" s="78" t="s">
        <v>1056</v>
      </c>
      <c r="L683" s="222" t="s">
        <v>1042</v>
      </c>
    </row>
    <row r="684" spans="1:12" ht="48" x14ac:dyDescent="0.2">
      <c r="A684" s="197">
        <f t="shared" si="10"/>
        <v>683</v>
      </c>
      <c r="B684" s="175" t="s">
        <v>1003</v>
      </c>
      <c r="C684" s="175" t="s">
        <v>1004</v>
      </c>
      <c r="D684" s="175" t="s">
        <v>143</v>
      </c>
      <c r="E684" s="175" t="s">
        <v>4350</v>
      </c>
      <c r="F684" s="175" t="s">
        <v>4309</v>
      </c>
      <c r="G684" s="175" t="s">
        <v>4309</v>
      </c>
      <c r="H684" s="175" t="s">
        <v>1006</v>
      </c>
      <c r="I684" s="175" t="s">
        <v>4351</v>
      </c>
      <c r="J684" s="175" t="s">
        <v>1008</v>
      </c>
      <c r="K684" s="78" t="s">
        <v>1057</v>
      </c>
      <c r="L684" s="222" t="s">
        <v>1021</v>
      </c>
    </row>
    <row r="685" spans="1:12" ht="48" x14ac:dyDescent="0.2">
      <c r="A685" s="197">
        <f t="shared" si="10"/>
        <v>684</v>
      </c>
      <c r="B685" s="175" t="s">
        <v>1003</v>
      </c>
      <c r="C685" s="175" t="s">
        <v>1004</v>
      </c>
      <c r="D685" s="175" t="s">
        <v>143</v>
      </c>
      <c r="E685" s="175" t="s">
        <v>4352</v>
      </c>
      <c r="F685" s="175" t="s">
        <v>4309</v>
      </c>
      <c r="G685" s="175" t="s">
        <v>4309</v>
      </c>
      <c r="H685" s="175" t="s">
        <v>1006</v>
      </c>
      <c r="I685" s="175" t="s">
        <v>4353</v>
      </c>
      <c r="J685" s="175" t="s">
        <v>1008</v>
      </c>
      <c r="K685" s="78" t="s">
        <v>1058</v>
      </c>
      <c r="L685" s="222" t="s">
        <v>1034</v>
      </c>
    </row>
    <row r="686" spans="1:12" ht="48" x14ac:dyDescent="0.2">
      <c r="A686" s="197">
        <f t="shared" si="10"/>
        <v>685</v>
      </c>
      <c r="B686" s="175" t="s">
        <v>1003</v>
      </c>
      <c r="C686" s="175" t="s">
        <v>1004</v>
      </c>
      <c r="D686" s="175" t="s">
        <v>143</v>
      </c>
      <c r="E686" s="175" t="s">
        <v>4354</v>
      </c>
      <c r="F686" s="175" t="s">
        <v>4309</v>
      </c>
      <c r="G686" s="175" t="s">
        <v>4309</v>
      </c>
      <c r="H686" s="175" t="s">
        <v>1006</v>
      </c>
      <c r="I686" s="175" t="s">
        <v>4355</v>
      </c>
      <c r="J686" s="175" t="s">
        <v>1008</v>
      </c>
      <c r="K686" s="78" t="s">
        <v>1059</v>
      </c>
      <c r="L686" s="222" t="s">
        <v>1060</v>
      </c>
    </row>
    <row r="687" spans="1:12" ht="48" x14ac:dyDescent="0.2">
      <c r="A687" s="197">
        <f t="shared" si="10"/>
        <v>686</v>
      </c>
      <c r="B687" s="175" t="s">
        <v>1003</v>
      </c>
      <c r="C687" s="175" t="s">
        <v>1004</v>
      </c>
      <c r="D687" s="175" t="s">
        <v>143</v>
      </c>
      <c r="E687" s="175" t="s">
        <v>4361</v>
      </c>
      <c r="F687" s="175" t="s">
        <v>4309</v>
      </c>
      <c r="G687" s="175" t="s">
        <v>4309</v>
      </c>
      <c r="H687" s="175" t="s">
        <v>1006</v>
      </c>
      <c r="I687" s="175" t="s">
        <v>4362</v>
      </c>
      <c r="J687" s="175" t="s">
        <v>1008</v>
      </c>
      <c r="K687" s="78" t="s">
        <v>1061</v>
      </c>
      <c r="L687" s="222" t="s">
        <v>1062</v>
      </c>
    </row>
    <row r="688" spans="1:12" ht="48" x14ac:dyDescent="0.2">
      <c r="A688" s="197">
        <f t="shared" si="10"/>
        <v>687</v>
      </c>
      <c r="B688" s="175" t="s">
        <v>1003</v>
      </c>
      <c r="C688" s="175" t="s">
        <v>1004</v>
      </c>
      <c r="D688" s="175" t="s">
        <v>143</v>
      </c>
      <c r="E688" s="175" t="s">
        <v>4363</v>
      </c>
      <c r="F688" s="175" t="s">
        <v>4309</v>
      </c>
      <c r="G688" s="175" t="s">
        <v>4309</v>
      </c>
      <c r="H688" s="175" t="s">
        <v>1006</v>
      </c>
      <c r="I688" s="175" t="s">
        <v>4364</v>
      </c>
      <c r="J688" s="175" t="s">
        <v>1008</v>
      </c>
      <c r="K688" s="78" t="s">
        <v>1063</v>
      </c>
      <c r="L688" s="222" t="s">
        <v>1064</v>
      </c>
    </row>
    <row r="689" spans="1:12" ht="48" x14ac:dyDescent="0.2">
      <c r="A689" s="197">
        <f t="shared" si="10"/>
        <v>688</v>
      </c>
      <c r="B689" s="175" t="s">
        <v>1003</v>
      </c>
      <c r="C689" s="175" t="s">
        <v>1004</v>
      </c>
      <c r="D689" s="175" t="s">
        <v>143</v>
      </c>
      <c r="E689" s="175" t="s">
        <v>4365</v>
      </c>
      <c r="F689" s="175" t="s">
        <v>4309</v>
      </c>
      <c r="G689" s="175" t="s">
        <v>4309</v>
      </c>
      <c r="H689" s="175" t="s">
        <v>1006</v>
      </c>
      <c r="I689" s="175" t="s">
        <v>4366</v>
      </c>
      <c r="J689" s="175" t="s">
        <v>1008</v>
      </c>
      <c r="K689" s="78" t="s">
        <v>1065</v>
      </c>
      <c r="L689" s="222" t="s">
        <v>1034</v>
      </c>
    </row>
    <row r="690" spans="1:12" ht="48" x14ac:dyDescent="0.2">
      <c r="A690" s="197">
        <f t="shared" si="10"/>
        <v>689</v>
      </c>
      <c r="B690" s="175" t="s">
        <v>1003</v>
      </c>
      <c r="C690" s="175" t="s">
        <v>1004</v>
      </c>
      <c r="D690" s="175" t="s">
        <v>143</v>
      </c>
      <c r="E690" s="175" t="s">
        <v>4367</v>
      </c>
      <c r="F690" s="175" t="s">
        <v>4309</v>
      </c>
      <c r="G690" s="175" t="s">
        <v>4309</v>
      </c>
      <c r="H690" s="175" t="s">
        <v>1006</v>
      </c>
      <c r="I690" s="175" t="s">
        <v>4368</v>
      </c>
      <c r="J690" s="175" t="s">
        <v>1008</v>
      </c>
      <c r="K690" s="78" t="s">
        <v>1066</v>
      </c>
      <c r="L690" s="222" t="s">
        <v>1064</v>
      </c>
    </row>
    <row r="691" spans="1:12" ht="48" x14ac:dyDescent="0.2">
      <c r="A691" s="197">
        <f t="shared" si="10"/>
        <v>690</v>
      </c>
      <c r="B691" s="175" t="s">
        <v>1003</v>
      </c>
      <c r="C691" s="175" t="s">
        <v>1004</v>
      </c>
      <c r="D691" s="175" t="s">
        <v>143</v>
      </c>
      <c r="E691" s="175" t="s">
        <v>4369</v>
      </c>
      <c r="F691" s="175" t="s">
        <v>4309</v>
      </c>
      <c r="G691" s="175" t="s">
        <v>4309</v>
      </c>
      <c r="H691" s="175" t="s">
        <v>1006</v>
      </c>
      <c r="I691" s="175" t="s">
        <v>4370</v>
      </c>
      <c r="J691" s="175" t="s">
        <v>1008</v>
      </c>
      <c r="K691" s="78" t="s">
        <v>1067</v>
      </c>
      <c r="L691" s="222" t="s">
        <v>1034</v>
      </c>
    </row>
    <row r="692" spans="1:12" ht="48" x14ac:dyDescent="0.2">
      <c r="A692" s="197">
        <f t="shared" si="10"/>
        <v>691</v>
      </c>
      <c r="B692" s="175" t="s">
        <v>1003</v>
      </c>
      <c r="C692" s="175" t="s">
        <v>1004</v>
      </c>
      <c r="D692" s="175" t="s">
        <v>143</v>
      </c>
      <c r="E692" s="175" t="s">
        <v>4371</v>
      </c>
      <c r="F692" s="175" t="s">
        <v>4309</v>
      </c>
      <c r="G692" s="175" t="s">
        <v>4309</v>
      </c>
      <c r="H692" s="175" t="s">
        <v>1006</v>
      </c>
      <c r="I692" s="175" t="s">
        <v>4372</v>
      </c>
      <c r="J692" s="175" t="s">
        <v>1008</v>
      </c>
      <c r="K692" s="78" t="s">
        <v>1068</v>
      </c>
      <c r="L692" s="222" t="s">
        <v>1052</v>
      </c>
    </row>
    <row r="693" spans="1:12" ht="48" x14ac:dyDescent="0.2">
      <c r="A693" s="197">
        <f t="shared" si="10"/>
        <v>692</v>
      </c>
      <c r="B693" s="175" t="s">
        <v>1003</v>
      </c>
      <c r="C693" s="175" t="s">
        <v>1004</v>
      </c>
      <c r="D693" s="175" t="s">
        <v>143</v>
      </c>
      <c r="E693" s="175" t="s">
        <v>4373</v>
      </c>
      <c r="F693" s="175" t="s">
        <v>4309</v>
      </c>
      <c r="G693" s="175" t="s">
        <v>4309</v>
      </c>
      <c r="H693" s="175" t="s">
        <v>1006</v>
      </c>
      <c r="I693" s="175" t="s">
        <v>4374</v>
      </c>
      <c r="J693" s="175" t="s">
        <v>1008</v>
      </c>
      <c r="K693" s="78" t="s">
        <v>1069</v>
      </c>
      <c r="L693" s="222" t="s">
        <v>1070</v>
      </c>
    </row>
    <row r="694" spans="1:12" ht="48" x14ac:dyDescent="0.2">
      <c r="A694" s="197">
        <f t="shared" si="10"/>
        <v>693</v>
      </c>
      <c r="B694" s="175" t="s">
        <v>1003</v>
      </c>
      <c r="C694" s="175" t="s">
        <v>1004</v>
      </c>
      <c r="D694" s="175" t="s">
        <v>143</v>
      </c>
      <c r="E694" s="175" t="s">
        <v>4375</v>
      </c>
      <c r="F694" s="175" t="s">
        <v>4309</v>
      </c>
      <c r="G694" s="175" t="s">
        <v>4309</v>
      </c>
      <c r="H694" s="175" t="s">
        <v>1006</v>
      </c>
      <c r="I694" s="175" t="s">
        <v>4376</v>
      </c>
      <c r="J694" s="175" t="s">
        <v>1008</v>
      </c>
      <c r="K694" s="78" t="s">
        <v>1071</v>
      </c>
      <c r="L694" s="222" t="s">
        <v>1072</v>
      </c>
    </row>
    <row r="695" spans="1:12" ht="48" x14ac:dyDescent="0.2">
      <c r="A695" s="197">
        <f t="shared" si="10"/>
        <v>694</v>
      </c>
      <c r="B695" s="175" t="s">
        <v>1003</v>
      </c>
      <c r="C695" s="175" t="s">
        <v>1004</v>
      </c>
      <c r="D695" s="175" t="s">
        <v>143</v>
      </c>
      <c r="E695" s="175" t="s">
        <v>4377</v>
      </c>
      <c r="F695" s="175" t="s">
        <v>4309</v>
      </c>
      <c r="G695" s="175" t="s">
        <v>4309</v>
      </c>
      <c r="H695" s="175" t="s">
        <v>1006</v>
      </c>
      <c r="I695" s="175" t="s">
        <v>4378</v>
      </c>
      <c r="J695" s="175" t="s">
        <v>1008</v>
      </c>
      <c r="K695" s="78" t="s">
        <v>1073</v>
      </c>
      <c r="L695" s="222" t="s">
        <v>1021</v>
      </c>
    </row>
    <row r="696" spans="1:12" ht="48" x14ac:dyDescent="0.2">
      <c r="A696" s="197">
        <f t="shared" si="10"/>
        <v>695</v>
      </c>
      <c r="B696" s="175" t="s">
        <v>1003</v>
      </c>
      <c r="C696" s="175" t="s">
        <v>1004</v>
      </c>
      <c r="D696" s="175" t="s">
        <v>143</v>
      </c>
      <c r="E696" s="175" t="s">
        <v>4379</v>
      </c>
      <c r="F696" s="175" t="s">
        <v>4309</v>
      </c>
      <c r="G696" s="175" t="s">
        <v>4309</v>
      </c>
      <c r="H696" s="175" t="s">
        <v>1006</v>
      </c>
      <c r="I696" s="175" t="s">
        <v>4380</v>
      </c>
      <c r="J696" s="175" t="s">
        <v>1008</v>
      </c>
      <c r="K696" s="78" t="s">
        <v>1074</v>
      </c>
      <c r="L696" s="222" t="s">
        <v>1049</v>
      </c>
    </row>
    <row r="697" spans="1:12" ht="48" x14ac:dyDescent="0.2">
      <c r="A697" s="197">
        <f t="shared" si="10"/>
        <v>696</v>
      </c>
      <c r="B697" s="175" t="s">
        <v>1003</v>
      </c>
      <c r="C697" s="175" t="s">
        <v>1004</v>
      </c>
      <c r="D697" s="175" t="s">
        <v>143</v>
      </c>
      <c r="E697" s="175" t="s">
        <v>4381</v>
      </c>
      <c r="F697" s="175" t="s">
        <v>4309</v>
      </c>
      <c r="G697" s="175" t="s">
        <v>4309</v>
      </c>
      <c r="H697" s="175" t="s">
        <v>1006</v>
      </c>
      <c r="I697" s="175" t="s">
        <v>4382</v>
      </c>
      <c r="J697" s="175" t="s">
        <v>1008</v>
      </c>
      <c r="K697" s="78" t="s">
        <v>1075</v>
      </c>
      <c r="L697" s="222" t="s">
        <v>1076</v>
      </c>
    </row>
    <row r="698" spans="1:12" ht="48" x14ac:dyDescent="0.2">
      <c r="A698" s="197">
        <f t="shared" si="10"/>
        <v>697</v>
      </c>
      <c r="B698" s="175" t="s">
        <v>1003</v>
      </c>
      <c r="C698" s="175" t="s">
        <v>1004</v>
      </c>
      <c r="D698" s="175" t="s">
        <v>143</v>
      </c>
      <c r="E698" s="175" t="s">
        <v>4383</v>
      </c>
      <c r="F698" s="175" t="s">
        <v>4309</v>
      </c>
      <c r="G698" s="175" t="s">
        <v>4309</v>
      </c>
      <c r="H698" s="175" t="s">
        <v>1006</v>
      </c>
      <c r="I698" s="175" t="s">
        <v>4384</v>
      </c>
      <c r="J698" s="175" t="s">
        <v>1008</v>
      </c>
      <c r="K698" s="78" t="s">
        <v>1077</v>
      </c>
      <c r="L698" s="222" t="s">
        <v>1049</v>
      </c>
    </row>
    <row r="699" spans="1:12" ht="48" x14ac:dyDescent="0.2">
      <c r="A699" s="197">
        <f t="shared" si="10"/>
        <v>698</v>
      </c>
      <c r="B699" s="175" t="s">
        <v>1003</v>
      </c>
      <c r="C699" s="175" t="s">
        <v>1004</v>
      </c>
      <c r="D699" s="175" t="s">
        <v>143</v>
      </c>
      <c r="E699" s="175" t="s">
        <v>4385</v>
      </c>
      <c r="F699" s="175" t="s">
        <v>4309</v>
      </c>
      <c r="G699" s="175" t="s">
        <v>4309</v>
      </c>
      <c r="H699" s="175" t="s">
        <v>1006</v>
      </c>
      <c r="I699" s="175" t="s">
        <v>4386</v>
      </c>
      <c r="J699" s="175" t="s">
        <v>1008</v>
      </c>
      <c r="K699" s="78" t="s">
        <v>1078</v>
      </c>
      <c r="L699" s="222" t="s">
        <v>1052</v>
      </c>
    </row>
    <row r="700" spans="1:12" ht="48" x14ac:dyDescent="0.2">
      <c r="A700" s="197">
        <f t="shared" si="10"/>
        <v>699</v>
      </c>
      <c r="B700" s="175" t="s">
        <v>1003</v>
      </c>
      <c r="C700" s="175" t="s">
        <v>1004</v>
      </c>
      <c r="D700" s="175" t="s">
        <v>143</v>
      </c>
      <c r="E700" s="175" t="s">
        <v>4387</v>
      </c>
      <c r="F700" s="175" t="s">
        <v>4309</v>
      </c>
      <c r="G700" s="175" t="s">
        <v>4309</v>
      </c>
      <c r="H700" s="175" t="s">
        <v>1006</v>
      </c>
      <c r="I700" s="175" t="s">
        <v>4388</v>
      </c>
      <c r="J700" s="175" t="s">
        <v>1008</v>
      </c>
      <c r="K700" s="78" t="s">
        <v>1079</v>
      </c>
      <c r="L700" s="222" t="s">
        <v>1080</v>
      </c>
    </row>
    <row r="701" spans="1:12" ht="48" x14ac:dyDescent="0.2">
      <c r="A701" s="197">
        <f t="shared" si="10"/>
        <v>700</v>
      </c>
      <c r="B701" s="175" t="s">
        <v>1003</v>
      </c>
      <c r="C701" s="175" t="s">
        <v>1004</v>
      </c>
      <c r="D701" s="175" t="s">
        <v>143</v>
      </c>
      <c r="E701" s="175" t="s">
        <v>4389</v>
      </c>
      <c r="F701" s="175" t="s">
        <v>4309</v>
      </c>
      <c r="G701" s="175" t="s">
        <v>4309</v>
      </c>
      <c r="H701" s="175" t="s">
        <v>1006</v>
      </c>
      <c r="I701" s="175" t="s">
        <v>4390</v>
      </c>
      <c r="J701" s="175" t="s">
        <v>1008</v>
      </c>
      <c r="K701" s="78" t="s">
        <v>1081</v>
      </c>
      <c r="L701" s="222" t="s">
        <v>1019</v>
      </c>
    </row>
    <row r="702" spans="1:12" ht="48" x14ac:dyDescent="0.2">
      <c r="A702" s="197">
        <f t="shared" si="10"/>
        <v>701</v>
      </c>
      <c r="B702" s="175" t="s">
        <v>1003</v>
      </c>
      <c r="C702" s="175" t="s">
        <v>1004</v>
      </c>
      <c r="D702" s="175" t="s">
        <v>143</v>
      </c>
      <c r="E702" s="175" t="s">
        <v>4391</v>
      </c>
      <c r="F702" s="175" t="s">
        <v>4309</v>
      </c>
      <c r="G702" s="175" t="s">
        <v>4309</v>
      </c>
      <c r="H702" s="175" t="s">
        <v>1006</v>
      </c>
      <c r="I702" s="175" t="s">
        <v>4392</v>
      </c>
      <c r="J702" s="175" t="s">
        <v>1008</v>
      </c>
      <c r="K702" s="78" t="s">
        <v>1082</v>
      </c>
      <c r="L702" s="222" t="s">
        <v>1083</v>
      </c>
    </row>
    <row r="703" spans="1:12" ht="48" x14ac:dyDescent="0.2">
      <c r="A703" s="197">
        <f t="shared" si="10"/>
        <v>702</v>
      </c>
      <c r="B703" s="175" t="s">
        <v>1003</v>
      </c>
      <c r="C703" s="175" t="s">
        <v>1004</v>
      </c>
      <c r="D703" s="175" t="s">
        <v>143</v>
      </c>
      <c r="E703" s="175" t="s">
        <v>4393</v>
      </c>
      <c r="F703" s="175" t="s">
        <v>4309</v>
      </c>
      <c r="G703" s="175" t="s">
        <v>4309</v>
      </c>
      <c r="H703" s="175" t="s">
        <v>1006</v>
      </c>
      <c r="I703" s="175" t="s">
        <v>4394</v>
      </c>
      <c r="J703" s="175" t="s">
        <v>1008</v>
      </c>
      <c r="K703" s="78" t="s">
        <v>1084</v>
      </c>
      <c r="L703" s="222" t="s">
        <v>1085</v>
      </c>
    </row>
    <row r="704" spans="1:12" ht="48" x14ac:dyDescent="0.2">
      <c r="A704" s="197">
        <f t="shared" si="10"/>
        <v>703</v>
      </c>
      <c r="B704" s="175" t="s">
        <v>1003</v>
      </c>
      <c r="C704" s="175" t="s">
        <v>1004</v>
      </c>
      <c r="D704" s="175" t="s">
        <v>143</v>
      </c>
      <c r="E704" s="175" t="s">
        <v>4395</v>
      </c>
      <c r="F704" s="175" t="s">
        <v>4309</v>
      </c>
      <c r="G704" s="175" t="s">
        <v>4309</v>
      </c>
      <c r="H704" s="175" t="s">
        <v>1006</v>
      </c>
      <c r="I704" s="175" t="s">
        <v>4396</v>
      </c>
      <c r="J704" s="175" t="s">
        <v>1008</v>
      </c>
      <c r="K704" s="78" t="s">
        <v>1086</v>
      </c>
      <c r="L704" s="222" t="s">
        <v>1030</v>
      </c>
    </row>
    <row r="705" spans="1:12" ht="48" x14ac:dyDescent="0.2">
      <c r="A705" s="197">
        <f t="shared" si="10"/>
        <v>704</v>
      </c>
      <c r="B705" s="175" t="s">
        <v>1003</v>
      </c>
      <c r="C705" s="175" t="s">
        <v>1004</v>
      </c>
      <c r="D705" s="175" t="s">
        <v>143</v>
      </c>
      <c r="E705" s="175" t="s">
        <v>4397</v>
      </c>
      <c r="F705" s="175" t="s">
        <v>4309</v>
      </c>
      <c r="G705" s="175" t="s">
        <v>4309</v>
      </c>
      <c r="H705" s="175" t="s">
        <v>1006</v>
      </c>
      <c r="I705" s="175" t="s">
        <v>4398</v>
      </c>
      <c r="J705" s="175" t="s">
        <v>1008</v>
      </c>
      <c r="K705" s="78" t="s">
        <v>1087</v>
      </c>
      <c r="L705" s="222" t="s">
        <v>1088</v>
      </c>
    </row>
    <row r="706" spans="1:12" ht="48" x14ac:dyDescent="0.2">
      <c r="A706" s="197">
        <f t="shared" si="10"/>
        <v>705</v>
      </c>
      <c r="B706" s="175" t="s">
        <v>1003</v>
      </c>
      <c r="C706" s="175" t="s">
        <v>1004</v>
      </c>
      <c r="D706" s="175" t="s">
        <v>143</v>
      </c>
      <c r="E706" s="175" t="s">
        <v>4399</v>
      </c>
      <c r="F706" s="175" t="s">
        <v>4309</v>
      </c>
      <c r="G706" s="175" t="s">
        <v>4309</v>
      </c>
      <c r="H706" s="175" t="s">
        <v>1006</v>
      </c>
      <c r="I706" s="175" t="s">
        <v>4400</v>
      </c>
      <c r="J706" s="175" t="s">
        <v>1008</v>
      </c>
      <c r="K706" s="78" t="s">
        <v>1089</v>
      </c>
      <c r="L706" s="222" t="s">
        <v>1035</v>
      </c>
    </row>
    <row r="707" spans="1:12" ht="48" x14ac:dyDescent="0.2">
      <c r="A707" s="197">
        <f t="shared" si="10"/>
        <v>706</v>
      </c>
      <c r="B707" s="175" t="s">
        <v>1003</v>
      </c>
      <c r="C707" s="175" t="s">
        <v>1004</v>
      </c>
      <c r="D707" s="175" t="s">
        <v>143</v>
      </c>
      <c r="E707" s="175" t="s">
        <v>4401</v>
      </c>
      <c r="F707" s="175" t="s">
        <v>4309</v>
      </c>
      <c r="G707" s="175" t="s">
        <v>4309</v>
      </c>
      <c r="H707" s="175" t="s">
        <v>1006</v>
      </c>
      <c r="I707" s="175" t="s">
        <v>4402</v>
      </c>
      <c r="J707" s="175" t="s">
        <v>1008</v>
      </c>
      <c r="K707" s="78" t="s">
        <v>1090</v>
      </c>
      <c r="L707" s="222" t="s">
        <v>1091</v>
      </c>
    </row>
    <row r="708" spans="1:12" ht="48" x14ac:dyDescent="0.2">
      <c r="A708" s="197">
        <f t="shared" si="10"/>
        <v>707</v>
      </c>
      <c r="B708" s="175" t="s">
        <v>1003</v>
      </c>
      <c r="C708" s="175" t="s">
        <v>1004</v>
      </c>
      <c r="D708" s="175" t="s">
        <v>143</v>
      </c>
      <c r="E708" s="175" t="s">
        <v>4403</v>
      </c>
      <c r="F708" s="175" t="s">
        <v>4309</v>
      </c>
      <c r="G708" s="175" t="s">
        <v>4309</v>
      </c>
      <c r="H708" s="175" t="s">
        <v>1006</v>
      </c>
      <c r="I708" s="175" t="s">
        <v>4404</v>
      </c>
      <c r="J708" s="175" t="s">
        <v>1008</v>
      </c>
      <c r="K708" s="78" t="s">
        <v>1092</v>
      </c>
      <c r="L708" s="222" t="s">
        <v>1093</v>
      </c>
    </row>
    <row r="709" spans="1:12" ht="48" x14ac:dyDescent="0.2">
      <c r="A709" s="197">
        <f t="shared" si="10"/>
        <v>708</v>
      </c>
      <c r="B709" s="175" t="s">
        <v>1003</v>
      </c>
      <c r="C709" s="175" t="s">
        <v>1004</v>
      </c>
      <c r="D709" s="175" t="s">
        <v>143</v>
      </c>
      <c r="E709" s="175" t="s">
        <v>4405</v>
      </c>
      <c r="F709" s="175" t="s">
        <v>4309</v>
      </c>
      <c r="G709" s="175" t="s">
        <v>4309</v>
      </c>
      <c r="H709" s="175" t="s">
        <v>1006</v>
      </c>
      <c r="I709" s="175" t="s">
        <v>4406</v>
      </c>
      <c r="J709" s="175" t="s">
        <v>1008</v>
      </c>
      <c r="K709" s="78" t="s">
        <v>1094</v>
      </c>
      <c r="L709" s="222" t="s">
        <v>1095</v>
      </c>
    </row>
    <row r="710" spans="1:12" ht="48" x14ac:dyDescent="0.2">
      <c r="A710" s="197">
        <f t="shared" ref="A710:A773" si="11">A709+1</f>
        <v>709</v>
      </c>
      <c r="B710" s="175" t="s">
        <v>1003</v>
      </c>
      <c r="C710" s="175" t="s">
        <v>1004</v>
      </c>
      <c r="D710" s="175" t="s">
        <v>143</v>
      </c>
      <c r="E710" s="175" t="s">
        <v>4407</v>
      </c>
      <c r="F710" s="175" t="s">
        <v>4309</v>
      </c>
      <c r="G710" s="175" t="s">
        <v>4309</v>
      </c>
      <c r="H710" s="175" t="s">
        <v>1006</v>
      </c>
      <c r="I710" s="175" t="s">
        <v>4408</v>
      </c>
      <c r="J710" s="175" t="s">
        <v>1008</v>
      </c>
      <c r="K710" s="78" t="s">
        <v>1096</v>
      </c>
      <c r="L710" s="222" t="s">
        <v>1037</v>
      </c>
    </row>
    <row r="711" spans="1:12" ht="72" x14ac:dyDescent="0.2">
      <c r="A711" s="197">
        <f t="shared" si="11"/>
        <v>710</v>
      </c>
      <c r="B711" s="175" t="s">
        <v>1003</v>
      </c>
      <c r="C711" s="175" t="s">
        <v>1004</v>
      </c>
      <c r="D711" s="175" t="s">
        <v>143</v>
      </c>
      <c r="E711" s="175" t="s">
        <v>4409</v>
      </c>
      <c r="F711" s="175" t="s">
        <v>4309</v>
      </c>
      <c r="G711" s="175" t="s">
        <v>4309</v>
      </c>
      <c r="H711" s="175" t="s">
        <v>1006</v>
      </c>
      <c r="I711" s="175" t="s">
        <v>4410</v>
      </c>
      <c r="J711" s="175" t="s">
        <v>1008</v>
      </c>
      <c r="K711" s="78" t="s">
        <v>1097</v>
      </c>
      <c r="L711" s="222" t="s">
        <v>1098</v>
      </c>
    </row>
    <row r="712" spans="1:12" ht="48" x14ac:dyDescent="0.2">
      <c r="A712" s="197">
        <f t="shared" si="11"/>
        <v>711</v>
      </c>
      <c r="B712" s="175" t="s">
        <v>1003</v>
      </c>
      <c r="C712" s="175" t="s">
        <v>1004</v>
      </c>
      <c r="D712" s="175" t="s">
        <v>143</v>
      </c>
      <c r="E712" s="175" t="s">
        <v>4411</v>
      </c>
      <c r="F712" s="175" t="s">
        <v>4309</v>
      </c>
      <c r="G712" s="175" t="s">
        <v>4309</v>
      </c>
      <c r="H712" s="175" t="s">
        <v>1006</v>
      </c>
      <c r="I712" s="175" t="s">
        <v>4412</v>
      </c>
      <c r="J712" s="175" t="s">
        <v>1008</v>
      </c>
      <c r="K712" s="78" t="s">
        <v>1099</v>
      </c>
      <c r="L712" s="222" t="s">
        <v>1052</v>
      </c>
    </row>
    <row r="713" spans="1:12" ht="48" x14ac:dyDescent="0.2">
      <c r="A713" s="197">
        <f t="shared" si="11"/>
        <v>712</v>
      </c>
      <c r="B713" s="175" t="s">
        <v>1003</v>
      </c>
      <c r="C713" s="175" t="s">
        <v>1004</v>
      </c>
      <c r="D713" s="175" t="s">
        <v>143</v>
      </c>
      <c r="E713" s="175" t="s">
        <v>4413</v>
      </c>
      <c r="F713" s="175" t="s">
        <v>4309</v>
      </c>
      <c r="G713" s="175" t="s">
        <v>4309</v>
      </c>
      <c r="H713" s="175" t="s">
        <v>1006</v>
      </c>
      <c r="I713" s="175" t="s">
        <v>4414</v>
      </c>
      <c r="J713" s="175" t="s">
        <v>1008</v>
      </c>
      <c r="K713" s="78" t="s">
        <v>1100</v>
      </c>
      <c r="L713" s="222" t="s">
        <v>1101</v>
      </c>
    </row>
    <row r="714" spans="1:12" ht="48" x14ac:dyDescent="0.2">
      <c r="A714" s="197">
        <f t="shared" si="11"/>
        <v>713</v>
      </c>
      <c r="B714" s="175" t="s">
        <v>1003</v>
      </c>
      <c r="C714" s="175" t="s">
        <v>1004</v>
      </c>
      <c r="D714" s="175" t="s">
        <v>143</v>
      </c>
      <c r="E714" s="175" t="s">
        <v>4415</v>
      </c>
      <c r="F714" s="175" t="s">
        <v>4309</v>
      </c>
      <c r="G714" s="175" t="s">
        <v>4309</v>
      </c>
      <c r="H714" s="175" t="s">
        <v>1006</v>
      </c>
      <c r="I714" s="175" t="s">
        <v>4416</v>
      </c>
      <c r="J714" s="175" t="s">
        <v>1008</v>
      </c>
      <c r="K714" s="78" t="s">
        <v>1102</v>
      </c>
      <c r="L714" s="222" t="s">
        <v>1103</v>
      </c>
    </row>
    <row r="715" spans="1:12" ht="48" x14ac:dyDescent="0.2">
      <c r="A715" s="197">
        <f t="shared" si="11"/>
        <v>714</v>
      </c>
      <c r="B715" s="175" t="s">
        <v>1003</v>
      </c>
      <c r="C715" s="175" t="s">
        <v>1004</v>
      </c>
      <c r="D715" s="175" t="s">
        <v>143</v>
      </c>
      <c r="E715" s="175" t="s">
        <v>4417</v>
      </c>
      <c r="F715" s="175" t="s">
        <v>4309</v>
      </c>
      <c r="G715" s="175" t="s">
        <v>4309</v>
      </c>
      <c r="H715" s="175" t="s">
        <v>1006</v>
      </c>
      <c r="I715" s="175" t="s">
        <v>4418</v>
      </c>
      <c r="J715" s="175" t="s">
        <v>1008</v>
      </c>
      <c r="K715" s="78" t="s">
        <v>1104</v>
      </c>
      <c r="L715" s="222" t="s">
        <v>1105</v>
      </c>
    </row>
    <row r="716" spans="1:12" ht="48" x14ac:dyDescent="0.2">
      <c r="A716" s="197">
        <f t="shared" si="11"/>
        <v>715</v>
      </c>
      <c r="B716" s="175" t="s">
        <v>1003</v>
      </c>
      <c r="C716" s="175" t="s">
        <v>1004</v>
      </c>
      <c r="D716" s="175" t="s">
        <v>143</v>
      </c>
      <c r="E716" s="175" t="s">
        <v>4419</v>
      </c>
      <c r="F716" s="175" t="s">
        <v>4309</v>
      </c>
      <c r="G716" s="175" t="s">
        <v>4309</v>
      </c>
      <c r="H716" s="175" t="s">
        <v>1006</v>
      </c>
      <c r="I716" s="175" t="s">
        <v>4420</v>
      </c>
      <c r="J716" s="175" t="s">
        <v>1008</v>
      </c>
      <c r="K716" s="78" t="s">
        <v>1106</v>
      </c>
      <c r="L716" s="222" t="s">
        <v>1107</v>
      </c>
    </row>
    <row r="717" spans="1:12" ht="48" x14ac:dyDescent="0.2">
      <c r="A717" s="197">
        <f t="shared" si="11"/>
        <v>716</v>
      </c>
      <c r="B717" s="175" t="s">
        <v>1003</v>
      </c>
      <c r="C717" s="175" t="s">
        <v>1004</v>
      </c>
      <c r="D717" s="175" t="s">
        <v>143</v>
      </c>
      <c r="E717" s="175" t="s">
        <v>4421</v>
      </c>
      <c r="F717" s="175" t="s">
        <v>4309</v>
      </c>
      <c r="G717" s="175" t="s">
        <v>4309</v>
      </c>
      <c r="H717" s="175" t="s">
        <v>1006</v>
      </c>
      <c r="I717" s="175" t="s">
        <v>4422</v>
      </c>
      <c r="J717" s="175" t="s">
        <v>1008</v>
      </c>
      <c r="K717" s="78" t="s">
        <v>1108</v>
      </c>
      <c r="L717" s="222" t="s">
        <v>1109</v>
      </c>
    </row>
    <row r="718" spans="1:12" ht="48" x14ac:dyDescent="0.2">
      <c r="A718" s="197">
        <f t="shared" si="11"/>
        <v>717</v>
      </c>
      <c r="B718" s="175" t="s">
        <v>1003</v>
      </c>
      <c r="C718" s="175" t="s">
        <v>1004</v>
      </c>
      <c r="D718" s="175" t="s">
        <v>143</v>
      </c>
      <c r="E718" s="175" t="s">
        <v>4423</v>
      </c>
      <c r="F718" s="175" t="s">
        <v>4309</v>
      </c>
      <c r="G718" s="175" t="s">
        <v>4309</v>
      </c>
      <c r="H718" s="175" t="s">
        <v>1006</v>
      </c>
      <c r="I718" s="175" t="s">
        <v>4424</v>
      </c>
      <c r="J718" s="175" t="s">
        <v>1008</v>
      </c>
      <c r="K718" s="78" t="s">
        <v>1110</v>
      </c>
      <c r="L718" s="222" t="s">
        <v>1111</v>
      </c>
    </row>
    <row r="719" spans="1:12" ht="48" x14ac:dyDescent="0.2">
      <c r="A719" s="197">
        <f t="shared" si="11"/>
        <v>718</v>
      </c>
      <c r="B719" s="175" t="s">
        <v>1003</v>
      </c>
      <c r="C719" s="175" t="s">
        <v>1004</v>
      </c>
      <c r="D719" s="175" t="s">
        <v>143</v>
      </c>
      <c r="E719" s="175" t="s">
        <v>4425</v>
      </c>
      <c r="F719" s="175" t="s">
        <v>4309</v>
      </c>
      <c r="G719" s="175" t="s">
        <v>4309</v>
      </c>
      <c r="H719" s="175" t="s">
        <v>1006</v>
      </c>
      <c r="I719" s="175" t="s">
        <v>4426</v>
      </c>
      <c r="J719" s="175" t="s">
        <v>1008</v>
      </c>
      <c r="K719" s="78" t="s">
        <v>1112</v>
      </c>
      <c r="L719" s="222" t="s">
        <v>1083</v>
      </c>
    </row>
    <row r="720" spans="1:12" ht="48" x14ac:dyDescent="0.2">
      <c r="A720" s="197">
        <f t="shared" si="11"/>
        <v>719</v>
      </c>
      <c r="B720" s="175" t="s">
        <v>1003</v>
      </c>
      <c r="C720" s="175" t="s">
        <v>1004</v>
      </c>
      <c r="D720" s="175" t="s">
        <v>143</v>
      </c>
      <c r="E720" s="175" t="s">
        <v>4427</v>
      </c>
      <c r="F720" s="175" t="s">
        <v>4309</v>
      </c>
      <c r="G720" s="175" t="s">
        <v>4309</v>
      </c>
      <c r="H720" s="175" t="s">
        <v>1006</v>
      </c>
      <c r="I720" s="175" t="s">
        <v>4428</v>
      </c>
      <c r="J720" s="175" t="s">
        <v>1008</v>
      </c>
      <c r="K720" s="78" t="s">
        <v>1113</v>
      </c>
      <c r="L720" s="222" t="s">
        <v>1114</v>
      </c>
    </row>
    <row r="721" spans="1:12" ht="48" x14ac:dyDescent="0.2">
      <c r="A721" s="197">
        <f t="shared" si="11"/>
        <v>720</v>
      </c>
      <c r="B721" s="175" t="s">
        <v>1003</v>
      </c>
      <c r="C721" s="175" t="s">
        <v>1004</v>
      </c>
      <c r="D721" s="175" t="s">
        <v>143</v>
      </c>
      <c r="E721" s="175" t="s">
        <v>4429</v>
      </c>
      <c r="F721" s="175" t="s">
        <v>4309</v>
      </c>
      <c r="G721" s="175" t="s">
        <v>4309</v>
      </c>
      <c r="H721" s="175" t="s">
        <v>1006</v>
      </c>
      <c r="I721" s="175" t="s">
        <v>4430</v>
      </c>
      <c r="J721" s="175" t="s">
        <v>1008</v>
      </c>
      <c r="K721" s="78" t="s">
        <v>1115</v>
      </c>
      <c r="L721" s="222" t="s">
        <v>1116</v>
      </c>
    </row>
    <row r="722" spans="1:12" ht="48" x14ac:dyDescent="0.2">
      <c r="A722" s="197">
        <f t="shared" si="11"/>
        <v>721</v>
      </c>
      <c r="B722" s="175" t="s">
        <v>1003</v>
      </c>
      <c r="C722" s="175" t="s">
        <v>1004</v>
      </c>
      <c r="D722" s="175" t="s">
        <v>143</v>
      </c>
      <c r="E722" s="175" t="s">
        <v>4431</v>
      </c>
      <c r="F722" s="175" t="s">
        <v>4309</v>
      </c>
      <c r="G722" s="175" t="s">
        <v>4309</v>
      </c>
      <c r="H722" s="175" t="s">
        <v>1006</v>
      </c>
      <c r="I722" s="175" t="s">
        <v>4432</v>
      </c>
      <c r="J722" s="175" t="s">
        <v>1008</v>
      </c>
      <c r="K722" s="78" t="s">
        <v>1117</v>
      </c>
      <c r="L722" s="222" t="s">
        <v>1118</v>
      </c>
    </row>
    <row r="723" spans="1:12" ht="48" x14ac:dyDescent="0.2">
      <c r="A723" s="197">
        <f t="shared" si="11"/>
        <v>722</v>
      </c>
      <c r="B723" s="175" t="s">
        <v>1003</v>
      </c>
      <c r="C723" s="175" t="s">
        <v>1004</v>
      </c>
      <c r="D723" s="175" t="s">
        <v>143</v>
      </c>
      <c r="E723" s="175" t="s">
        <v>4433</v>
      </c>
      <c r="F723" s="175" t="s">
        <v>4309</v>
      </c>
      <c r="G723" s="175" t="s">
        <v>4309</v>
      </c>
      <c r="H723" s="175" t="s">
        <v>1006</v>
      </c>
      <c r="I723" s="175" t="s">
        <v>4434</v>
      </c>
      <c r="J723" s="175" t="s">
        <v>1008</v>
      </c>
      <c r="K723" s="78" t="s">
        <v>1119</v>
      </c>
      <c r="L723" s="222" t="s">
        <v>1120</v>
      </c>
    </row>
    <row r="724" spans="1:12" ht="48" x14ac:dyDescent="0.2">
      <c r="A724" s="197">
        <f t="shared" si="11"/>
        <v>723</v>
      </c>
      <c r="B724" s="175" t="s">
        <v>1003</v>
      </c>
      <c r="C724" s="175" t="s">
        <v>1004</v>
      </c>
      <c r="D724" s="175" t="s">
        <v>143</v>
      </c>
      <c r="E724" s="175" t="s">
        <v>4435</v>
      </c>
      <c r="F724" s="175" t="s">
        <v>4309</v>
      </c>
      <c r="G724" s="175" t="s">
        <v>4309</v>
      </c>
      <c r="H724" s="175" t="s">
        <v>1006</v>
      </c>
      <c r="I724" s="175" t="s">
        <v>4436</v>
      </c>
      <c r="J724" s="175" t="s">
        <v>1008</v>
      </c>
      <c r="K724" s="78" t="s">
        <v>1121</v>
      </c>
      <c r="L724" s="222" t="s">
        <v>1122</v>
      </c>
    </row>
    <row r="725" spans="1:12" ht="48" x14ac:dyDescent="0.2">
      <c r="A725" s="197">
        <f t="shared" si="11"/>
        <v>724</v>
      </c>
      <c r="B725" s="175" t="s">
        <v>1003</v>
      </c>
      <c r="C725" s="175" t="s">
        <v>1004</v>
      </c>
      <c r="D725" s="175" t="s">
        <v>143</v>
      </c>
      <c r="E725" s="175" t="s">
        <v>4437</v>
      </c>
      <c r="F725" s="175" t="s">
        <v>4309</v>
      </c>
      <c r="G725" s="175" t="s">
        <v>4309</v>
      </c>
      <c r="H725" s="175" t="s">
        <v>1006</v>
      </c>
      <c r="I725" s="175" t="s">
        <v>4438</v>
      </c>
      <c r="J725" s="175" t="s">
        <v>1008</v>
      </c>
      <c r="K725" s="78" t="s">
        <v>1123</v>
      </c>
      <c r="L725" s="222" t="s">
        <v>1052</v>
      </c>
    </row>
    <row r="726" spans="1:12" ht="48" x14ac:dyDescent="0.2">
      <c r="A726" s="197">
        <f t="shared" si="11"/>
        <v>725</v>
      </c>
      <c r="B726" s="175" t="s">
        <v>1003</v>
      </c>
      <c r="C726" s="175" t="s">
        <v>1004</v>
      </c>
      <c r="D726" s="175" t="s">
        <v>143</v>
      </c>
      <c r="E726" s="175" t="s">
        <v>4439</v>
      </c>
      <c r="F726" s="175" t="s">
        <v>4309</v>
      </c>
      <c r="G726" s="175" t="s">
        <v>4309</v>
      </c>
      <c r="H726" s="175" t="s">
        <v>1006</v>
      </c>
      <c r="I726" s="175" t="s">
        <v>4440</v>
      </c>
      <c r="J726" s="175" t="s">
        <v>1008</v>
      </c>
      <c r="K726" s="78" t="s">
        <v>1124</v>
      </c>
      <c r="L726" s="222" t="s">
        <v>1125</v>
      </c>
    </row>
    <row r="727" spans="1:12" ht="48" x14ac:dyDescent="0.2">
      <c r="A727" s="197">
        <f t="shared" si="11"/>
        <v>726</v>
      </c>
      <c r="B727" s="175" t="s">
        <v>1003</v>
      </c>
      <c r="C727" s="175" t="s">
        <v>1004</v>
      </c>
      <c r="D727" s="175" t="s">
        <v>143</v>
      </c>
      <c r="E727" s="175" t="s">
        <v>4441</v>
      </c>
      <c r="F727" s="175" t="s">
        <v>4309</v>
      </c>
      <c r="G727" s="175" t="s">
        <v>4309</v>
      </c>
      <c r="H727" s="175" t="s">
        <v>1006</v>
      </c>
      <c r="I727" s="175" t="s">
        <v>4442</v>
      </c>
      <c r="J727" s="175" t="s">
        <v>1008</v>
      </c>
      <c r="K727" s="78" t="s">
        <v>1126</v>
      </c>
      <c r="L727" s="222" t="s">
        <v>1127</v>
      </c>
    </row>
    <row r="728" spans="1:12" ht="48" x14ac:dyDescent="0.2">
      <c r="A728" s="197">
        <f t="shared" si="11"/>
        <v>727</v>
      </c>
      <c r="B728" s="175" t="s">
        <v>1003</v>
      </c>
      <c r="C728" s="175" t="s">
        <v>1004</v>
      </c>
      <c r="D728" s="175" t="s">
        <v>143</v>
      </c>
      <c r="E728" s="175" t="s">
        <v>4443</v>
      </c>
      <c r="F728" s="175" t="s">
        <v>4309</v>
      </c>
      <c r="G728" s="175" t="s">
        <v>4309</v>
      </c>
      <c r="H728" s="175" t="s">
        <v>1006</v>
      </c>
      <c r="I728" s="175" t="s">
        <v>4444</v>
      </c>
      <c r="J728" s="175" t="s">
        <v>1008</v>
      </c>
      <c r="K728" s="78" t="s">
        <v>1128</v>
      </c>
      <c r="L728" s="222" t="s">
        <v>1038</v>
      </c>
    </row>
    <row r="729" spans="1:12" ht="48" x14ac:dyDescent="0.2">
      <c r="A729" s="197">
        <f t="shared" si="11"/>
        <v>728</v>
      </c>
      <c r="B729" s="175" t="s">
        <v>1003</v>
      </c>
      <c r="C729" s="175" t="s">
        <v>1004</v>
      </c>
      <c r="D729" s="175" t="s">
        <v>143</v>
      </c>
      <c r="E729" s="175" t="s">
        <v>4445</v>
      </c>
      <c r="F729" s="175" t="s">
        <v>4309</v>
      </c>
      <c r="G729" s="175" t="s">
        <v>4309</v>
      </c>
      <c r="H729" s="175" t="s">
        <v>1006</v>
      </c>
      <c r="I729" s="175" t="s">
        <v>4446</v>
      </c>
      <c r="J729" s="175" t="s">
        <v>1008</v>
      </c>
      <c r="K729" s="78" t="s">
        <v>1129</v>
      </c>
      <c r="L729" s="222" t="s">
        <v>1130</v>
      </c>
    </row>
    <row r="730" spans="1:12" ht="48" x14ac:dyDescent="0.2">
      <c r="A730" s="197">
        <f t="shared" si="11"/>
        <v>729</v>
      </c>
      <c r="B730" s="175" t="s">
        <v>1003</v>
      </c>
      <c r="C730" s="175" t="s">
        <v>1004</v>
      </c>
      <c r="D730" s="175" t="s">
        <v>143</v>
      </c>
      <c r="E730" s="175" t="s">
        <v>4447</v>
      </c>
      <c r="F730" s="175" t="s">
        <v>4309</v>
      </c>
      <c r="G730" s="175" t="s">
        <v>4309</v>
      </c>
      <c r="H730" s="175" t="s">
        <v>1006</v>
      </c>
      <c r="I730" s="175" t="s">
        <v>4448</v>
      </c>
      <c r="J730" s="175" t="s">
        <v>1008</v>
      </c>
      <c r="K730" s="78" t="s">
        <v>1131</v>
      </c>
      <c r="L730" s="222" t="s">
        <v>1132</v>
      </c>
    </row>
    <row r="731" spans="1:12" ht="48" x14ac:dyDescent="0.2">
      <c r="A731" s="197">
        <f t="shared" si="11"/>
        <v>730</v>
      </c>
      <c r="B731" s="175" t="s">
        <v>1003</v>
      </c>
      <c r="C731" s="175" t="s">
        <v>1004</v>
      </c>
      <c r="D731" s="175" t="s">
        <v>143</v>
      </c>
      <c r="E731" s="175" t="s">
        <v>4449</v>
      </c>
      <c r="F731" s="175" t="s">
        <v>4309</v>
      </c>
      <c r="G731" s="175" t="s">
        <v>4309</v>
      </c>
      <c r="H731" s="175" t="s">
        <v>1006</v>
      </c>
      <c r="I731" s="175" t="s">
        <v>4450</v>
      </c>
      <c r="J731" s="175" t="s">
        <v>1008</v>
      </c>
      <c r="K731" s="78" t="s">
        <v>1133</v>
      </c>
      <c r="L731" s="222" t="s">
        <v>1134</v>
      </c>
    </row>
    <row r="732" spans="1:12" ht="48" x14ac:dyDescent="0.2">
      <c r="A732" s="197">
        <f t="shared" si="11"/>
        <v>731</v>
      </c>
      <c r="B732" s="175" t="s">
        <v>1003</v>
      </c>
      <c r="C732" s="175" t="s">
        <v>1004</v>
      </c>
      <c r="D732" s="175" t="s">
        <v>143</v>
      </c>
      <c r="E732" s="175" t="s">
        <v>4451</v>
      </c>
      <c r="F732" s="175" t="s">
        <v>4309</v>
      </c>
      <c r="G732" s="175" t="s">
        <v>4309</v>
      </c>
      <c r="H732" s="175" t="s">
        <v>1006</v>
      </c>
      <c r="I732" s="175" t="s">
        <v>4452</v>
      </c>
      <c r="J732" s="175" t="s">
        <v>1008</v>
      </c>
      <c r="K732" s="78" t="s">
        <v>1135</v>
      </c>
      <c r="L732" s="222" t="s">
        <v>1052</v>
      </c>
    </row>
    <row r="733" spans="1:12" ht="48" x14ac:dyDescent="0.2">
      <c r="A733" s="197">
        <f t="shared" si="11"/>
        <v>732</v>
      </c>
      <c r="B733" s="175" t="s">
        <v>1003</v>
      </c>
      <c r="C733" s="175" t="s">
        <v>1004</v>
      </c>
      <c r="D733" s="175" t="s">
        <v>143</v>
      </c>
      <c r="E733" s="175" t="s">
        <v>4453</v>
      </c>
      <c r="F733" s="175" t="s">
        <v>4309</v>
      </c>
      <c r="G733" s="175" t="s">
        <v>4309</v>
      </c>
      <c r="H733" s="175" t="s">
        <v>1006</v>
      </c>
      <c r="I733" s="175" t="s">
        <v>4454</v>
      </c>
      <c r="J733" s="175" t="s">
        <v>1008</v>
      </c>
      <c r="K733" s="78" t="s">
        <v>1136</v>
      </c>
      <c r="L733" s="222" t="s">
        <v>1137</v>
      </c>
    </row>
    <row r="734" spans="1:12" ht="48" x14ac:dyDescent="0.2">
      <c r="A734" s="197">
        <f t="shared" si="11"/>
        <v>733</v>
      </c>
      <c r="B734" s="175" t="s">
        <v>1003</v>
      </c>
      <c r="C734" s="175" t="s">
        <v>1004</v>
      </c>
      <c r="D734" s="175" t="s">
        <v>143</v>
      </c>
      <c r="E734" s="175" t="s">
        <v>4455</v>
      </c>
      <c r="F734" s="175" t="s">
        <v>4309</v>
      </c>
      <c r="G734" s="175" t="s">
        <v>4309</v>
      </c>
      <c r="H734" s="175" t="s">
        <v>1006</v>
      </c>
      <c r="I734" s="175" t="s">
        <v>4456</v>
      </c>
      <c r="J734" s="175" t="s">
        <v>1008</v>
      </c>
      <c r="K734" s="78" t="s">
        <v>1138</v>
      </c>
      <c r="L734" s="222" t="s">
        <v>1062</v>
      </c>
    </row>
    <row r="735" spans="1:12" ht="48" x14ac:dyDescent="0.2">
      <c r="A735" s="197">
        <f t="shared" si="11"/>
        <v>734</v>
      </c>
      <c r="B735" s="175" t="s">
        <v>1003</v>
      </c>
      <c r="C735" s="175" t="s">
        <v>1004</v>
      </c>
      <c r="D735" s="175" t="s">
        <v>143</v>
      </c>
      <c r="E735" s="175" t="s">
        <v>4457</v>
      </c>
      <c r="F735" s="175" t="s">
        <v>4309</v>
      </c>
      <c r="G735" s="175" t="s">
        <v>4309</v>
      </c>
      <c r="H735" s="175" t="s">
        <v>1006</v>
      </c>
      <c r="I735" s="175" t="s">
        <v>4458</v>
      </c>
      <c r="J735" s="175" t="s">
        <v>1008</v>
      </c>
      <c r="K735" s="78" t="s">
        <v>1139</v>
      </c>
      <c r="L735" s="222" t="s">
        <v>1140</v>
      </c>
    </row>
    <row r="736" spans="1:12" ht="48" x14ac:dyDescent="0.2">
      <c r="A736" s="197">
        <f t="shared" si="11"/>
        <v>735</v>
      </c>
      <c r="B736" s="175" t="s">
        <v>1003</v>
      </c>
      <c r="C736" s="175" t="s">
        <v>1004</v>
      </c>
      <c r="D736" s="175" t="s">
        <v>143</v>
      </c>
      <c r="E736" s="175" t="s">
        <v>4459</v>
      </c>
      <c r="F736" s="175" t="s">
        <v>4309</v>
      </c>
      <c r="G736" s="175" t="s">
        <v>4309</v>
      </c>
      <c r="H736" s="175" t="s">
        <v>1006</v>
      </c>
      <c r="I736" s="175" t="s">
        <v>4460</v>
      </c>
      <c r="J736" s="175" t="s">
        <v>1008</v>
      </c>
      <c r="K736" s="78" t="s">
        <v>1141</v>
      </c>
      <c r="L736" s="222" t="s">
        <v>1038</v>
      </c>
    </row>
    <row r="737" spans="1:12" ht="60" x14ac:dyDescent="0.2">
      <c r="A737" s="197">
        <f t="shared" si="11"/>
        <v>736</v>
      </c>
      <c r="B737" s="175" t="s">
        <v>1003</v>
      </c>
      <c r="C737" s="175" t="s">
        <v>1004</v>
      </c>
      <c r="D737" s="175" t="s">
        <v>143</v>
      </c>
      <c r="E737" s="175" t="s">
        <v>4461</v>
      </c>
      <c r="F737" s="175" t="s">
        <v>4309</v>
      </c>
      <c r="G737" s="175" t="s">
        <v>4309</v>
      </c>
      <c r="H737" s="175" t="s">
        <v>1006</v>
      </c>
      <c r="I737" s="175" t="s">
        <v>4462</v>
      </c>
      <c r="J737" s="175" t="s">
        <v>1008</v>
      </c>
      <c r="K737" s="78" t="s">
        <v>1142</v>
      </c>
      <c r="L737" s="222" t="s">
        <v>1143</v>
      </c>
    </row>
    <row r="738" spans="1:12" ht="60" x14ac:dyDescent="0.2">
      <c r="A738" s="197">
        <f t="shared" si="11"/>
        <v>737</v>
      </c>
      <c r="B738" s="175" t="s">
        <v>1003</v>
      </c>
      <c r="C738" s="175" t="s">
        <v>1004</v>
      </c>
      <c r="D738" s="175" t="s">
        <v>143</v>
      </c>
      <c r="E738" s="175" t="s">
        <v>4463</v>
      </c>
      <c r="F738" s="175" t="s">
        <v>4309</v>
      </c>
      <c r="G738" s="175" t="s">
        <v>4309</v>
      </c>
      <c r="H738" s="175" t="s">
        <v>1006</v>
      </c>
      <c r="I738" s="175" t="s">
        <v>4464</v>
      </c>
      <c r="J738" s="175" t="s">
        <v>1008</v>
      </c>
      <c r="K738" s="78" t="s">
        <v>1144</v>
      </c>
      <c r="L738" s="222" t="s">
        <v>1145</v>
      </c>
    </row>
    <row r="739" spans="1:12" ht="48" x14ac:dyDescent="0.2">
      <c r="A739" s="197">
        <f t="shared" si="11"/>
        <v>738</v>
      </c>
      <c r="B739" s="175" t="s">
        <v>1003</v>
      </c>
      <c r="C739" s="175" t="s">
        <v>1004</v>
      </c>
      <c r="D739" s="175" t="s">
        <v>143</v>
      </c>
      <c r="E739" s="175" t="s">
        <v>4465</v>
      </c>
      <c r="F739" s="175" t="s">
        <v>4309</v>
      </c>
      <c r="G739" s="175" t="s">
        <v>4309</v>
      </c>
      <c r="H739" s="175" t="s">
        <v>1006</v>
      </c>
      <c r="I739" s="175" t="s">
        <v>4466</v>
      </c>
      <c r="J739" s="175" t="s">
        <v>1008</v>
      </c>
      <c r="K739" s="78" t="s">
        <v>1146</v>
      </c>
      <c r="L739" s="222" t="s">
        <v>1049</v>
      </c>
    </row>
    <row r="740" spans="1:12" ht="48" x14ac:dyDescent="0.2">
      <c r="A740" s="197">
        <f t="shared" si="11"/>
        <v>739</v>
      </c>
      <c r="B740" s="175" t="s">
        <v>1003</v>
      </c>
      <c r="C740" s="175" t="s">
        <v>1004</v>
      </c>
      <c r="D740" s="175" t="s">
        <v>143</v>
      </c>
      <c r="E740" s="175" t="s">
        <v>4467</v>
      </c>
      <c r="F740" s="175" t="s">
        <v>4309</v>
      </c>
      <c r="G740" s="175" t="s">
        <v>4309</v>
      </c>
      <c r="H740" s="175" t="s">
        <v>1006</v>
      </c>
      <c r="I740" s="175" t="s">
        <v>4468</v>
      </c>
      <c r="J740" s="175" t="s">
        <v>1008</v>
      </c>
      <c r="K740" s="78" t="s">
        <v>1147</v>
      </c>
      <c r="L740" s="222" t="s">
        <v>1052</v>
      </c>
    </row>
    <row r="741" spans="1:12" ht="48" x14ac:dyDescent="0.2">
      <c r="A741" s="197">
        <f t="shared" si="11"/>
        <v>740</v>
      </c>
      <c r="B741" s="175" t="s">
        <v>1003</v>
      </c>
      <c r="C741" s="175" t="s">
        <v>1004</v>
      </c>
      <c r="D741" s="175" t="s">
        <v>143</v>
      </c>
      <c r="E741" s="175" t="s">
        <v>4469</v>
      </c>
      <c r="F741" s="175" t="s">
        <v>4309</v>
      </c>
      <c r="G741" s="175" t="s">
        <v>4309</v>
      </c>
      <c r="H741" s="175" t="s">
        <v>1006</v>
      </c>
      <c r="I741" s="175" t="s">
        <v>4470</v>
      </c>
      <c r="J741" s="175" t="s">
        <v>1008</v>
      </c>
      <c r="K741" s="78" t="s">
        <v>1148</v>
      </c>
      <c r="L741" s="222" t="s">
        <v>1149</v>
      </c>
    </row>
    <row r="742" spans="1:12" ht="48" x14ac:dyDescent="0.2">
      <c r="A742" s="197">
        <f t="shared" si="11"/>
        <v>741</v>
      </c>
      <c r="B742" s="175" t="s">
        <v>1003</v>
      </c>
      <c r="C742" s="175" t="s">
        <v>1004</v>
      </c>
      <c r="D742" s="175" t="s">
        <v>143</v>
      </c>
      <c r="E742" s="175" t="s">
        <v>4471</v>
      </c>
      <c r="F742" s="175" t="s">
        <v>4309</v>
      </c>
      <c r="G742" s="175" t="s">
        <v>4309</v>
      </c>
      <c r="H742" s="175" t="s">
        <v>1006</v>
      </c>
      <c r="I742" s="175" t="s">
        <v>4472</v>
      </c>
      <c r="J742" s="175" t="s">
        <v>1008</v>
      </c>
      <c r="K742" s="78" t="s">
        <v>1150</v>
      </c>
      <c r="L742" s="222" t="s">
        <v>1151</v>
      </c>
    </row>
    <row r="743" spans="1:12" ht="48" x14ac:dyDescent="0.2">
      <c r="A743" s="197">
        <f t="shared" si="11"/>
        <v>742</v>
      </c>
      <c r="B743" s="175" t="s">
        <v>1003</v>
      </c>
      <c r="C743" s="175" t="s">
        <v>1004</v>
      </c>
      <c r="D743" s="175" t="s">
        <v>143</v>
      </c>
      <c r="E743" s="175" t="s">
        <v>4473</v>
      </c>
      <c r="F743" s="175" t="s">
        <v>4309</v>
      </c>
      <c r="G743" s="175" t="s">
        <v>4309</v>
      </c>
      <c r="H743" s="175" t="s">
        <v>1006</v>
      </c>
      <c r="I743" s="175" t="s">
        <v>4474</v>
      </c>
      <c r="J743" s="175" t="s">
        <v>1008</v>
      </c>
      <c r="K743" s="78" t="s">
        <v>1018</v>
      </c>
      <c r="L743" s="222" t="s">
        <v>1152</v>
      </c>
    </row>
    <row r="744" spans="1:12" ht="48" x14ac:dyDescent="0.2">
      <c r="A744" s="197">
        <f t="shared" si="11"/>
        <v>743</v>
      </c>
      <c r="B744" s="175" t="s">
        <v>1003</v>
      </c>
      <c r="C744" s="175" t="s">
        <v>1004</v>
      </c>
      <c r="D744" s="175" t="s">
        <v>143</v>
      </c>
      <c r="E744" s="175" t="s">
        <v>4475</v>
      </c>
      <c r="F744" s="175" t="s">
        <v>4309</v>
      </c>
      <c r="G744" s="175" t="s">
        <v>4309</v>
      </c>
      <c r="H744" s="175" t="s">
        <v>1006</v>
      </c>
      <c r="I744" s="175" t="s">
        <v>4476</v>
      </c>
      <c r="J744" s="175" t="s">
        <v>1008</v>
      </c>
      <c r="K744" s="78" t="s">
        <v>1153</v>
      </c>
      <c r="L744" s="222" t="s">
        <v>1154</v>
      </c>
    </row>
    <row r="745" spans="1:12" ht="48" x14ac:dyDescent="0.2">
      <c r="A745" s="197">
        <f t="shared" si="11"/>
        <v>744</v>
      </c>
      <c r="B745" s="175" t="s">
        <v>1003</v>
      </c>
      <c r="C745" s="175" t="s">
        <v>1004</v>
      </c>
      <c r="D745" s="175" t="s">
        <v>143</v>
      </c>
      <c r="E745" s="175" t="s">
        <v>4477</v>
      </c>
      <c r="F745" s="175" t="s">
        <v>4309</v>
      </c>
      <c r="G745" s="175" t="s">
        <v>4309</v>
      </c>
      <c r="H745" s="175" t="s">
        <v>1006</v>
      </c>
      <c r="I745" s="175" t="s">
        <v>4478</v>
      </c>
      <c r="J745" s="175" t="s">
        <v>1008</v>
      </c>
      <c r="K745" s="78" t="s">
        <v>1155</v>
      </c>
      <c r="L745" s="222" t="s">
        <v>1156</v>
      </c>
    </row>
    <row r="746" spans="1:12" ht="48" x14ac:dyDescent="0.2">
      <c r="A746" s="197">
        <f t="shared" si="11"/>
        <v>745</v>
      </c>
      <c r="B746" s="175" t="s">
        <v>1003</v>
      </c>
      <c r="C746" s="175" t="s">
        <v>1004</v>
      </c>
      <c r="D746" s="175" t="s">
        <v>143</v>
      </c>
      <c r="E746" s="175" t="s">
        <v>4479</v>
      </c>
      <c r="F746" s="175" t="s">
        <v>4309</v>
      </c>
      <c r="G746" s="175" t="s">
        <v>4309</v>
      </c>
      <c r="H746" s="175" t="s">
        <v>1006</v>
      </c>
      <c r="I746" s="175" t="s">
        <v>4480</v>
      </c>
      <c r="J746" s="175" t="s">
        <v>1008</v>
      </c>
      <c r="K746" s="78" t="s">
        <v>1157</v>
      </c>
      <c r="L746" s="222" t="s">
        <v>1052</v>
      </c>
    </row>
    <row r="747" spans="1:12" ht="48" x14ac:dyDescent="0.2">
      <c r="A747" s="197">
        <f t="shared" si="11"/>
        <v>746</v>
      </c>
      <c r="B747" s="175" t="s">
        <v>1003</v>
      </c>
      <c r="C747" s="175" t="s">
        <v>1004</v>
      </c>
      <c r="D747" s="175" t="s">
        <v>143</v>
      </c>
      <c r="E747" s="175" t="s">
        <v>4481</v>
      </c>
      <c r="F747" s="175" t="s">
        <v>4309</v>
      </c>
      <c r="G747" s="175" t="s">
        <v>4309</v>
      </c>
      <c r="H747" s="175" t="s">
        <v>1006</v>
      </c>
      <c r="I747" s="175" t="s">
        <v>4482</v>
      </c>
      <c r="J747" s="175" t="s">
        <v>1008</v>
      </c>
      <c r="K747" s="78" t="s">
        <v>1158</v>
      </c>
      <c r="L747" s="222" t="s">
        <v>1021</v>
      </c>
    </row>
    <row r="748" spans="1:12" ht="48" x14ac:dyDescent="0.2">
      <c r="A748" s="197">
        <f t="shared" si="11"/>
        <v>747</v>
      </c>
      <c r="B748" s="175" t="s">
        <v>1003</v>
      </c>
      <c r="C748" s="175" t="s">
        <v>1004</v>
      </c>
      <c r="D748" s="175" t="s">
        <v>143</v>
      </c>
      <c r="E748" s="175" t="s">
        <v>4483</v>
      </c>
      <c r="F748" s="175" t="s">
        <v>4309</v>
      </c>
      <c r="G748" s="175" t="s">
        <v>4309</v>
      </c>
      <c r="H748" s="175" t="s">
        <v>1006</v>
      </c>
      <c r="I748" s="175" t="s">
        <v>4484</v>
      </c>
      <c r="J748" s="175" t="s">
        <v>1008</v>
      </c>
      <c r="K748" s="78" t="s">
        <v>1159</v>
      </c>
      <c r="L748" s="222" t="s">
        <v>1021</v>
      </c>
    </row>
    <row r="749" spans="1:12" ht="48" x14ac:dyDescent="0.2">
      <c r="A749" s="197">
        <f t="shared" si="11"/>
        <v>748</v>
      </c>
      <c r="B749" s="175" t="s">
        <v>1003</v>
      </c>
      <c r="C749" s="175" t="s">
        <v>1004</v>
      </c>
      <c r="D749" s="175" t="s">
        <v>143</v>
      </c>
      <c r="E749" s="175" t="s">
        <v>4485</v>
      </c>
      <c r="F749" s="175" t="s">
        <v>4309</v>
      </c>
      <c r="G749" s="175" t="s">
        <v>4309</v>
      </c>
      <c r="H749" s="175" t="s">
        <v>1006</v>
      </c>
      <c r="I749" s="175" t="s">
        <v>4486</v>
      </c>
      <c r="J749" s="175" t="s">
        <v>1008</v>
      </c>
      <c r="K749" s="78" t="s">
        <v>1033</v>
      </c>
      <c r="L749" s="222" t="s">
        <v>1037</v>
      </c>
    </row>
    <row r="750" spans="1:12" ht="48" x14ac:dyDescent="0.2">
      <c r="A750" s="197">
        <f t="shared" si="11"/>
        <v>749</v>
      </c>
      <c r="B750" s="175" t="s">
        <v>1003</v>
      </c>
      <c r="C750" s="175" t="s">
        <v>1004</v>
      </c>
      <c r="D750" s="175" t="s">
        <v>143</v>
      </c>
      <c r="E750" s="175" t="s">
        <v>4487</v>
      </c>
      <c r="F750" s="175" t="s">
        <v>4309</v>
      </c>
      <c r="G750" s="175" t="s">
        <v>4309</v>
      </c>
      <c r="H750" s="175" t="s">
        <v>1006</v>
      </c>
      <c r="I750" s="175" t="s">
        <v>4488</v>
      </c>
      <c r="J750" s="175" t="s">
        <v>1008</v>
      </c>
      <c r="K750" s="78" t="s">
        <v>1160</v>
      </c>
      <c r="L750" s="222" t="s">
        <v>1161</v>
      </c>
    </row>
    <row r="751" spans="1:12" ht="48" x14ac:dyDescent="0.2">
      <c r="A751" s="197">
        <f t="shared" si="11"/>
        <v>750</v>
      </c>
      <c r="B751" s="175" t="s">
        <v>1003</v>
      </c>
      <c r="C751" s="175" t="s">
        <v>1004</v>
      </c>
      <c r="D751" s="175" t="s">
        <v>143</v>
      </c>
      <c r="E751" s="175" t="s">
        <v>4489</v>
      </c>
      <c r="F751" s="175" t="s">
        <v>4309</v>
      </c>
      <c r="G751" s="175" t="s">
        <v>4309</v>
      </c>
      <c r="H751" s="175" t="s">
        <v>1006</v>
      </c>
      <c r="I751" s="175" t="s">
        <v>4490</v>
      </c>
      <c r="J751" s="175" t="s">
        <v>1008</v>
      </c>
      <c r="K751" s="78" t="s">
        <v>1162</v>
      </c>
      <c r="L751" s="222" t="s">
        <v>1163</v>
      </c>
    </row>
    <row r="752" spans="1:12" ht="48" x14ac:dyDescent="0.2">
      <c r="A752" s="197">
        <f t="shared" si="11"/>
        <v>751</v>
      </c>
      <c r="B752" s="175" t="s">
        <v>1003</v>
      </c>
      <c r="C752" s="175" t="s">
        <v>1004</v>
      </c>
      <c r="D752" s="175" t="s">
        <v>143</v>
      </c>
      <c r="E752" s="175" t="s">
        <v>4491</v>
      </c>
      <c r="F752" s="175" t="s">
        <v>4309</v>
      </c>
      <c r="G752" s="175" t="s">
        <v>4309</v>
      </c>
      <c r="H752" s="175" t="s">
        <v>1006</v>
      </c>
      <c r="I752" s="175" t="s">
        <v>4492</v>
      </c>
      <c r="J752" s="175" t="s">
        <v>1008</v>
      </c>
      <c r="K752" s="78" t="s">
        <v>1164</v>
      </c>
      <c r="L752" s="222" t="s">
        <v>1165</v>
      </c>
    </row>
    <row r="753" spans="1:12" ht="48" x14ac:dyDescent="0.2">
      <c r="A753" s="197">
        <f t="shared" si="11"/>
        <v>752</v>
      </c>
      <c r="B753" s="175" t="s">
        <v>1003</v>
      </c>
      <c r="C753" s="175" t="s">
        <v>1004</v>
      </c>
      <c r="D753" s="175" t="s">
        <v>143</v>
      </c>
      <c r="E753" s="175" t="s">
        <v>4493</v>
      </c>
      <c r="F753" s="175" t="s">
        <v>4309</v>
      </c>
      <c r="G753" s="175" t="s">
        <v>4309</v>
      </c>
      <c r="H753" s="175" t="s">
        <v>1006</v>
      </c>
      <c r="I753" s="175" t="s">
        <v>4494</v>
      </c>
      <c r="J753" s="175" t="s">
        <v>1008</v>
      </c>
      <c r="K753" s="78" t="s">
        <v>1166</v>
      </c>
      <c r="L753" s="222" t="s">
        <v>1167</v>
      </c>
    </row>
    <row r="754" spans="1:12" ht="48" x14ac:dyDescent="0.2">
      <c r="A754" s="197">
        <f t="shared" si="11"/>
        <v>753</v>
      </c>
      <c r="B754" s="175" t="s">
        <v>1003</v>
      </c>
      <c r="C754" s="175" t="s">
        <v>1004</v>
      </c>
      <c r="D754" s="175" t="s">
        <v>143</v>
      </c>
      <c r="E754" s="175" t="s">
        <v>4495</v>
      </c>
      <c r="F754" s="175" t="s">
        <v>4309</v>
      </c>
      <c r="G754" s="175" t="s">
        <v>4309</v>
      </c>
      <c r="H754" s="175" t="s">
        <v>1006</v>
      </c>
      <c r="I754" s="175" t="s">
        <v>4496</v>
      </c>
      <c r="J754" s="175" t="s">
        <v>1008</v>
      </c>
      <c r="K754" s="78" t="s">
        <v>1168</v>
      </c>
      <c r="L754" s="222" t="s">
        <v>1098</v>
      </c>
    </row>
    <row r="755" spans="1:12" ht="48" x14ac:dyDescent="0.2">
      <c r="A755" s="197">
        <f t="shared" si="11"/>
        <v>754</v>
      </c>
      <c r="B755" s="175" t="s">
        <v>1003</v>
      </c>
      <c r="C755" s="175" t="s">
        <v>1004</v>
      </c>
      <c r="D755" s="175" t="s">
        <v>143</v>
      </c>
      <c r="E755" s="175" t="s">
        <v>4497</v>
      </c>
      <c r="F755" s="175" t="s">
        <v>4309</v>
      </c>
      <c r="G755" s="175" t="s">
        <v>4309</v>
      </c>
      <c r="H755" s="175" t="s">
        <v>1006</v>
      </c>
      <c r="I755" s="175" t="s">
        <v>4498</v>
      </c>
      <c r="J755" s="175" t="s">
        <v>1008</v>
      </c>
      <c r="K755" s="78" t="s">
        <v>1169</v>
      </c>
      <c r="L755" s="222" t="s">
        <v>1170</v>
      </c>
    </row>
    <row r="756" spans="1:12" ht="48" x14ac:dyDescent="0.2">
      <c r="A756" s="197">
        <f t="shared" si="11"/>
        <v>755</v>
      </c>
      <c r="B756" s="175" t="s">
        <v>1003</v>
      </c>
      <c r="C756" s="175" t="s">
        <v>1004</v>
      </c>
      <c r="D756" s="175" t="s">
        <v>143</v>
      </c>
      <c r="E756" s="175" t="s">
        <v>4499</v>
      </c>
      <c r="F756" s="175" t="s">
        <v>4309</v>
      </c>
      <c r="G756" s="175" t="s">
        <v>4309</v>
      </c>
      <c r="H756" s="175" t="s">
        <v>1006</v>
      </c>
      <c r="I756" s="175" t="s">
        <v>4500</v>
      </c>
      <c r="J756" s="175" t="s">
        <v>1008</v>
      </c>
      <c r="K756" s="78" t="s">
        <v>1171</v>
      </c>
      <c r="L756" s="222" t="s">
        <v>1172</v>
      </c>
    </row>
    <row r="757" spans="1:12" ht="48" x14ac:dyDescent="0.2">
      <c r="A757" s="197">
        <f t="shared" si="11"/>
        <v>756</v>
      </c>
      <c r="B757" s="175" t="s">
        <v>1003</v>
      </c>
      <c r="C757" s="175" t="s">
        <v>1004</v>
      </c>
      <c r="D757" s="175" t="s">
        <v>143</v>
      </c>
      <c r="E757" s="175" t="s">
        <v>4501</v>
      </c>
      <c r="F757" s="175" t="s">
        <v>4309</v>
      </c>
      <c r="G757" s="175" t="s">
        <v>4309</v>
      </c>
      <c r="H757" s="175" t="s">
        <v>1006</v>
      </c>
      <c r="I757" s="175" t="s">
        <v>4502</v>
      </c>
      <c r="J757" s="175" t="s">
        <v>1008</v>
      </c>
      <c r="K757" s="78" t="s">
        <v>1173</v>
      </c>
      <c r="L757" s="222" t="s">
        <v>1174</v>
      </c>
    </row>
    <row r="758" spans="1:12" ht="48" x14ac:dyDescent="0.2">
      <c r="A758" s="197">
        <f t="shared" si="11"/>
        <v>757</v>
      </c>
      <c r="B758" s="175" t="s">
        <v>1003</v>
      </c>
      <c r="C758" s="175" t="s">
        <v>1004</v>
      </c>
      <c r="D758" s="175" t="s">
        <v>143</v>
      </c>
      <c r="E758" s="175" t="s">
        <v>4503</v>
      </c>
      <c r="F758" s="175" t="s">
        <v>4309</v>
      </c>
      <c r="G758" s="175" t="s">
        <v>4309</v>
      </c>
      <c r="H758" s="175" t="s">
        <v>1006</v>
      </c>
      <c r="I758" s="175" t="s">
        <v>4504</v>
      </c>
      <c r="J758" s="175" t="s">
        <v>1008</v>
      </c>
      <c r="K758" s="78" t="s">
        <v>1175</v>
      </c>
      <c r="L758" s="222" t="s">
        <v>1125</v>
      </c>
    </row>
    <row r="759" spans="1:12" ht="48" x14ac:dyDescent="0.2">
      <c r="A759" s="197">
        <f t="shared" si="11"/>
        <v>758</v>
      </c>
      <c r="B759" s="175" t="s">
        <v>1003</v>
      </c>
      <c r="C759" s="175" t="s">
        <v>1004</v>
      </c>
      <c r="D759" s="175" t="s">
        <v>143</v>
      </c>
      <c r="E759" s="175" t="s">
        <v>4505</v>
      </c>
      <c r="F759" s="175" t="s">
        <v>4310</v>
      </c>
      <c r="G759" s="175" t="s">
        <v>4310</v>
      </c>
      <c r="H759" s="175" t="s">
        <v>1006</v>
      </c>
      <c r="I759" s="175" t="s">
        <v>4510</v>
      </c>
      <c r="J759" s="175" t="s">
        <v>1008</v>
      </c>
      <c r="K759" s="78" t="s">
        <v>1176</v>
      </c>
      <c r="L759" s="222" t="s">
        <v>1125</v>
      </c>
    </row>
    <row r="760" spans="1:12" ht="48" x14ac:dyDescent="0.2">
      <c r="A760" s="197">
        <f t="shared" si="11"/>
        <v>759</v>
      </c>
      <c r="B760" s="175" t="s">
        <v>1003</v>
      </c>
      <c r="C760" s="175" t="s">
        <v>1004</v>
      </c>
      <c r="D760" s="175" t="s">
        <v>143</v>
      </c>
      <c r="E760" s="175" t="s">
        <v>4506</v>
      </c>
      <c r="F760" s="175" t="s">
        <v>4508</v>
      </c>
      <c r="G760" s="175" t="s">
        <v>4508</v>
      </c>
      <c r="H760" s="175" t="s">
        <v>1006</v>
      </c>
      <c r="I760" s="175" t="s">
        <v>4511</v>
      </c>
      <c r="J760" s="175" t="s">
        <v>1008</v>
      </c>
      <c r="K760" s="78" t="s">
        <v>1177</v>
      </c>
      <c r="L760" s="222" t="s">
        <v>1178</v>
      </c>
    </row>
    <row r="761" spans="1:12" ht="82.5" customHeight="1" x14ac:dyDescent="0.2">
      <c r="A761" s="197">
        <f t="shared" si="11"/>
        <v>760</v>
      </c>
      <c r="B761" s="175" t="s">
        <v>1003</v>
      </c>
      <c r="C761" s="175" t="s">
        <v>1004</v>
      </c>
      <c r="D761" s="175" t="s">
        <v>143</v>
      </c>
      <c r="E761" s="175" t="s">
        <v>4507</v>
      </c>
      <c r="F761" s="175" t="s">
        <v>4509</v>
      </c>
      <c r="G761" s="175" t="s">
        <v>4509</v>
      </c>
      <c r="H761" s="175" t="s">
        <v>1006</v>
      </c>
      <c r="I761" s="175" t="s">
        <v>4512</v>
      </c>
      <c r="J761" s="175" t="s">
        <v>1008</v>
      </c>
      <c r="K761" s="78" t="s">
        <v>1179</v>
      </c>
      <c r="L761" s="222" t="s">
        <v>1180</v>
      </c>
    </row>
    <row r="762" spans="1:12" ht="108" x14ac:dyDescent="0.2">
      <c r="A762" s="197">
        <f t="shared" si="11"/>
        <v>761</v>
      </c>
      <c r="B762" s="167" t="s">
        <v>1003</v>
      </c>
      <c r="C762" s="167" t="s">
        <v>1181</v>
      </c>
      <c r="D762" s="167" t="s">
        <v>1182</v>
      </c>
      <c r="E762" s="167" t="s">
        <v>168</v>
      </c>
      <c r="F762" s="167" t="s">
        <v>1183</v>
      </c>
      <c r="G762" s="175" t="s">
        <v>1183</v>
      </c>
      <c r="H762" s="167" t="s">
        <v>1184</v>
      </c>
      <c r="I762" s="167" t="s">
        <v>1185</v>
      </c>
      <c r="J762" s="167" t="s">
        <v>1186</v>
      </c>
      <c r="K762" s="167" t="s">
        <v>1187</v>
      </c>
      <c r="L762" s="223">
        <v>10680208.33</v>
      </c>
    </row>
    <row r="763" spans="1:12" ht="58.5" customHeight="1" x14ac:dyDescent="0.2">
      <c r="A763" s="197">
        <f t="shared" si="11"/>
        <v>762</v>
      </c>
      <c r="B763" s="167" t="s">
        <v>1003</v>
      </c>
      <c r="C763" s="167" t="s">
        <v>1188</v>
      </c>
      <c r="D763" s="167" t="s">
        <v>519</v>
      </c>
      <c r="E763" s="167" t="s">
        <v>1189</v>
      </c>
      <c r="F763" s="167" t="s">
        <v>1190</v>
      </c>
      <c r="G763" s="167" t="s">
        <v>1190</v>
      </c>
      <c r="H763" s="167" t="s">
        <v>1191</v>
      </c>
      <c r="I763" s="167" t="s">
        <v>1192</v>
      </c>
      <c r="J763" s="1" t="s">
        <v>1193</v>
      </c>
      <c r="K763" s="167" t="s">
        <v>1194</v>
      </c>
      <c r="L763" s="223">
        <v>153152</v>
      </c>
    </row>
    <row r="764" spans="1:12" ht="48" x14ac:dyDescent="0.2">
      <c r="A764" s="197">
        <f t="shared" si="11"/>
        <v>763</v>
      </c>
      <c r="B764" s="167" t="s">
        <v>1003</v>
      </c>
      <c r="C764" s="167" t="s">
        <v>1188</v>
      </c>
      <c r="D764" s="167" t="s">
        <v>519</v>
      </c>
      <c r="E764" s="167" t="s">
        <v>4513</v>
      </c>
      <c r="F764" s="167" t="s">
        <v>4516</v>
      </c>
      <c r="G764" s="167" t="s">
        <v>4516</v>
      </c>
      <c r="H764" s="167" t="s">
        <v>1191</v>
      </c>
      <c r="I764" s="167" t="s">
        <v>4519</v>
      </c>
      <c r="J764" s="1" t="s">
        <v>1193</v>
      </c>
      <c r="K764" s="167" t="s">
        <v>1195</v>
      </c>
      <c r="L764" s="223">
        <v>6075</v>
      </c>
    </row>
    <row r="765" spans="1:12" ht="48" x14ac:dyDescent="0.2">
      <c r="A765" s="197">
        <f t="shared" si="11"/>
        <v>764</v>
      </c>
      <c r="B765" s="167" t="s">
        <v>1003</v>
      </c>
      <c r="C765" s="167" t="s">
        <v>1188</v>
      </c>
      <c r="D765" s="167" t="s">
        <v>519</v>
      </c>
      <c r="E765" s="167" t="s">
        <v>4514</v>
      </c>
      <c r="F765" s="167" t="s">
        <v>4517</v>
      </c>
      <c r="G765" s="167" t="s">
        <v>4517</v>
      </c>
      <c r="H765" s="167" t="s">
        <v>1191</v>
      </c>
      <c r="I765" s="167" t="s">
        <v>4520</v>
      </c>
      <c r="J765" s="1" t="s">
        <v>1193</v>
      </c>
      <c r="K765" s="167" t="s">
        <v>1196</v>
      </c>
      <c r="L765" s="223">
        <v>1658</v>
      </c>
    </row>
    <row r="766" spans="1:12" ht="48" x14ac:dyDescent="0.2">
      <c r="A766" s="197">
        <f t="shared" si="11"/>
        <v>765</v>
      </c>
      <c r="B766" s="167" t="s">
        <v>1003</v>
      </c>
      <c r="C766" s="167" t="s">
        <v>1188</v>
      </c>
      <c r="D766" s="167" t="s">
        <v>519</v>
      </c>
      <c r="E766" s="167" t="s">
        <v>4515</v>
      </c>
      <c r="F766" s="167" t="s">
        <v>4518</v>
      </c>
      <c r="G766" s="167" t="s">
        <v>4518</v>
      </c>
      <c r="H766" s="167" t="s">
        <v>1191</v>
      </c>
      <c r="I766" s="167" t="s">
        <v>4521</v>
      </c>
      <c r="J766" s="1" t="s">
        <v>1193</v>
      </c>
      <c r="K766" s="167" t="s">
        <v>1197</v>
      </c>
      <c r="L766" s="223">
        <v>619</v>
      </c>
    </row>
    <row r="767" spans="1:12" ht="47.25" customHeight="1" x14ac:dyDescent="0.2">
      <c r="A767" s="197">
        <f t="shared" si="11"/>
        <v>766</v>
      </c>
      <c r="B767" s="167" t="s">
        <v>1003</v>
      </c>
      <c r="C767" s="167" t="s">
        <v>1198</v>
      </c>
      <c r="D767" s="167" t="s">
        <v>1199</v>
      </c>
      <c r="E767" s="167" t="s">
        <v>1200</v>
      </c>
      <c r="F767" s="167" t="s">
        <v>1201</v>
      </c>
      <c r="G767" s="167" t="s">
        <v>1201</v>
      </c>
      <c r="H767" s="167" t="s">
        <v>1202</v>
      </c>
      <c r="I767" s="167" t="s">
        <v>1203</v>
      </c>
      <c r="J767" s="1" t="s">
        <v>1204</v>
      </c>
      <c r="K767" s="167" t="s">
        <v>1205</v>
      </c>
      <c r="L767" s="223" t="s">
        <v>1206</v>
      </c>
    </row>
    <row r="768" spans="1:12" ht="60" x14ac:dyDescent="0.2">
      <c r="A768" s="197">
        <f t="shared" si="11"/>
        <v>767</v>
      </c>
      <c r="B768" s="167" t="s">
        <v>1003</v>
      </c>
      <c r="C768" s="167" t="s">
        <v>1198</v>
      </c>
      <c r="D768" s="167" t="s">
        <v>1199</v>
      </c>
      <c r="E768" s="167" t="s">
        <v>4522</v>
      </c>
      <c r="F768" s="167" t="s">
        <v>4526</v>
      </c>
      <c r="G768" s="167" t="s">
        <v>4526</v>
      </c>
      <c r="H768" s="167" t="s">
        <v>1202</v>
      </c>
      <c r="I768" s="167" t="s">
        <v>4530</v>
      </c>
      <c r="J768" s="1" t="s">
        <v>1204</v>
      </c>
      <c r="K768" s="167" t="s">
        <v>1207</v>
      </c>
      <c r="L768" s="223" t="s">
        <v>1208</v>
      </c>
    </row>
    <row r="769" spans="1:12" ht="60" x14ac:dyDescent="0.2">
      <c r="A769" s="197">
        <f t="shared" si="11"/>
        <v>768</v>
      </c>
      <c r="B769" s="167" t="s">
        <v>1003</v>
      </c>
      <c r="C769" s="167" t="s">
        <v>1198</v>
      </c>
      <c r="D769" s="167" t="s">
        <v>1199</v>
      </c>
      <c r="E769" s="167" t="s">
        <v>4523</v>
      </c>
      <c r="F769" s="167" t="s">
        <v>4527</v>
      </c>
      <c r="G769" s="167" t="s">
        <v>4527</v>
      </c>
      <c r="H769" s="167" t="s">
        <v>1202</v>
      </c>
      <c r="I769" s="167" t="s">
        <v>4531</v>
      </c>
      <c r="J769" s="1" t="s">
        <v>1204</v>
      </c>
      <c r="K769" s="167" t="s">
        <v>1209</v>
      </c>
      <c r="L769" s="223" t="s">
        <v>1210</v>
      </c>
    </row>
    <row r="770" spans="1:12" ht="60" x14ac:dyDescent="0.2">
      <c r="A770" s="197">
        <f t="shared" si="11"/>
        <v>769</v>
      </c>
      <c r="B770" s="167" t="s">
        <v>1003</v>
      </c>
      <c r="C770" s="167" t="s">
        <v>1198</v>
      </c>
      <c r="D770" s="167" t="s">
        <v>1199</v>
      </c>
      <c r="E770" s="167" t="s">
        <v>4524</v>
      </c>
      <c r="F770" s="167" t="s">
        <v>4528</v>
      </c>
      <c r="G770" s="167" t="s">
        <v>4528</v>
      </c>
      <c r="H770" s="167" t="s">
        <v>1202</v>
      </c>
      <c r="I770" s="167" t="s">
        <v>4532</v>
      </c>
      <c r="J770" s="1" t="s">
        <v>1204</v>
      </c>
      <c r="K770" s="167" t="s">
        <v>1209</v>
      </c>
      <c r="L770" s="223" t="s">
        <v>1211</v>
      </c>
    </row>
    <row r="771" spans="1:12" ht="60" x14ac:dyDescent="0.2">
      <c r="A771" s="197">
        <f t="shared" si="11"/>
        <v>770</v>
      </c>
      <c r="B771" s="167" t="s">
        <v>1003</v>
      </c>
      <c r="C771" s="167" t="s">
        <v>1198</v>
      </c>
      <c r="D771" s="167" t="s">
        <v>1199</v>
      </c>
      <c r="E771" s="167" t="s">
        <v>4525</v>
      </c>
      <c r="F771" s="167" t="s">
        <v>4529</v>
      </c>
      <c r="G771" s="167" t="s">
        <v>4529</v>
      </c>
      <c r="H771" s="167" t="s">
        <v>1202</v>
      </c>
      <c r="I771" s="167" t="s">
        <v>4533</v>
      </c>
      <c r="J771" s="1" t="s">
        <v>1204</v>
      </c>
      <c r="K771" s="167" t="s">
        <v>1212</v>
      </c>
      <c r="L771" s="223" t="s">
        <v>1213</v>
      </c>
    </row>
    <row r="772" spans="1:12" ht="42.75" customHeight="1" x14ac:dyDescent="0.2">
      <c r="A772" s="197">
        <f t="shared" si="11"/>
        <v>771</v>
      </c>
      <c r="B772" s="11" t="s">
        <v>1214</v>
      </c>
      <c r="C772" s="11" t="s">
        <v>1215</v>
      </c>
      <c r="D772" s="11" t="s">
        <v>81</v>
      </c>
      <c r="E772" s="11" t="s">
        <v>1216</v>
      </c>
      <c r="F772" s="11" t="s">
        <v>1217</v>
      </c>
      <c r="G772" s="11" t="s">
        <v>1218</v>
      </c>
      <c r="H772" s="11" t="s">
        <v>1219</v>
      </c>
      <c r="I772" s="11" t="s">
        <v>1220</v>
      </c>
      <c r="J772" s="32" t="s">
        <v>1221</v>
      </c>
      <c r="K772" s="41" t="s">
        <v>1222</v>
      </c>
      <c r="L772" s="224">
        <v>200000</v>
      </c>
    </row>
    <row r="773" spans="1:12" ht="36" x14ac:dyDescent="0.2">
      <c r="A773" s="197">
        <f t="shared" si="11"/>
        <v>772</v>
      </c>
      <c r="B773" s="11" t="s">
        <v>1214</v>
      </c>
      <c r="C773" s="11" t="s">
        <v>1215</v>
      </c>
      <c r="D773" s="11" t="s">
        <v>81</v>
      </c>
      <c r="E773" s="11" t="s">
        <v>1216</v>
      </c>
      <c r="F773" s="11" t="s">
        <v>1223</v>
      </c>
      <c r="G773" s="11" t="s">
        <v>1224</v>
      </c>
      <c r="H773" s="11" t="s">
        <v>1219</v>
      </c>
      <c r="I773" s="11" t="s">
        <v>1225</v>
      </c>
      <c r="J773" s="32" t="s">
        <v>1221</v>
      </c>
      <c r="K773" s="41" t="s">
        <v>1226</v>
      </c>
      <c r="L773" s="224">
        <v>2200000</v>
      </c>
    </row>
    <row r="774" spans="1:12" ht="36" x14ac:dyDescent="0.2">
      <c r="A774" s="197">
        <f t="shared" ref="A774:A835" si="12">A773+1</f>
        <v>773</v>
      </c>
      <c r="B774" s="11" t="s">
        <v>1214</v>
      </c>
      <c r="C774" s="11" t="s">
        <v>1215</v>
      </c>
      <c r="D774" s="11" t="s">
        <v>81</v>
      </c>
      <c r="E774" s="11" t="s">
        <v>1216</v>
      </c>
      <c r="F774" s="11" t="s">
        <v>1227</v>
      </c>
      <c r="G774" s="11" t="s">
        <v>1228</v>
      </c>
      <c r="H774" s="11" t="s">
        <v>1219</v>
      </c>
      <c r="I774" s="11" t="s">
        <v>1229</v>
      </c>
      <c r="J774" s="32" t="s">
        <v>1221</v>
      </c>
      <c r="K774" s="41" t="s">
        <v>1230</v>
      </c>
      <c r="L774" s="224">
        <v>1000000</v>
      </c>
    </row>
    <row r="775" spans="1:12" ht="24" x14ac:dyDescent="0.2">
      <c r="A775" s="197">
        <f t="shared" si="12"/>
        <v>774</v>
      </c>
      <c r="B775" s="11" t="s">
        <v>1231</v>
      </c>
      <c r="C775" s="11" t="s">
        <v>1232</v>
      </c>
      <c r="D775" s="11" t="s">
        <v>817</v>
      </c>
      <c r="E775" s="11" t="s">
        <v>1233</v>
      </c>
      <c r="F775" s="11" t="s">
        <v>1234</v>
      </c>
      <c r="G775" s="11"/>
      <c r="H775" s="11" t="s">
        <v>1235</v>
      </c>
      <c r="I775" s="11" t="s">
        <v>1236</v>
      </c>
      <c r="J775" s="11" t="s">
        <v>1237</v>
      </c>
      <c r="K775" s="11" t="s">
        <v>1238</v>
      </c>
      <c r="L775" s="225">
        <v>500000</v>
      </c>
    </row>
    <row r="776" spans="1:12" ht="24" x14ac:dyDescent="0.2">
      <c r="A776" s="197">
        <f t="shared" si="12"/>
        <v>775</v>
      </c>
      <c r="B776" s="11" t="s">
        <v>1231</v>
      </c>
      <c r="C776" s="11" t="s">
        <v>1232</v>
      </c>
      <c r="D776" s="11" t="s">
        <v>817</v>
      </c>
      <c r="E776" s="11" t="s">
        <v>1233</v>
      </c>
      <c r="F776" s="11" t="s">
        <v>1234</v>
      </c>
      <c r="G776" s="11"/>
      <c r="H776" s="11" t="s">
        <v>1235</v>
      </c>
      <c r="I776" s="11" t="s">
        <v>1236</v>
      </c>
      <c r="J776" s="11" t="s">
        <v>1237</v>
      </c>
      <c r="K776" s="11" t="s">
        <v>1239</v>
      </c>
      <c r="L776" s="225">
        <v>500000</v>
      </c>
    </row>
    <row r="777" spans="1:12" ht="36" x14ac:dyDescent="0.2">
      <c r="A777" s="197">
        <f t="shared" si="12"/>
        <v>776</v>
      </c>
      <c r="B777" s="19" t="s">
        <v>1240</v>
      </c>
      <c r="C777" s="10" t="s">
        <v>1241</v>
      </c>
      <c r="D777" s="10" t="s">
        <v>1242</v>
      </c>
      <c r="E777" s="19" t="s">
        <v>1243</v>
      </c>
      <c r="F777" s="10" t="s">
        <v>1244</v>
      </c>
      <c r="G777" s="10" t="s">
        <v>1244</v>
      </c>
      <c r="H777" s="10" t="s">
        <v>1245</v>
      </c>
      <c r="I777" s="19" t="s">
        <v>1246</v>
      </c>
      <c r="J777" s="19" t="s">
        <v>1247</v>
      </c>
      <c r="K777" s="155" t="s">
        <v>1248</v>
      </c>
      <c r="L777" s="221">
        <v>1092800</v>
      </c>
    </row>
    <row r="778" spans="1:12" ht="36" x14ac:dyDescent="0.2">
      <c r="A778" s="197">
        <f t="shared" si="12"/>
        <v>777</v>
      </c>
      <c r="B778" s="19" t="s">
        <v>1240</v>
      </c>
      <c r="C778" s="10" t="s">
        <v>1241</v>
      </c>
      <c r="D778" s="10" t="s">
        <v>1242</v>
      </c>
      <c r="E778" s="19" t="s">
        <v>1243</v>
      </c>
      <c r="F778" s="10" t="s">
        <v>1244</v>
      </c>
      <c r="G778" s="10" t="s">
        <v>1244</v>
      </c>
      <c r="H778" s="10" t="s">
        <v>1245</v>
      </c>
      <c r="I778" s="19" t="s">
        <v>1246</v>
      </c>
      <c r="J778" s="19" t="s">
        <v>1247</v>
      </c>
      <c r="K778" s="156" t="s">
        <v>1249</v>
      </c>
      <c r="L778" s="221">
        <v>7000000</v>
      </c>
    </row>
    <row r="779" spans="1:12" ht="36" x14ac:dyDescent="0.2">
      <c r="A779" s="197">
        <f t="shared" si="12"/>
        <v>778</v>
      </c>
      <c r="B779" s="19" t="s">
        <v>1240</v>
      </c>
      <c r="C779" s="10" t="s">
        <v>1241</v>
      </c>
      <c r="D779" s="10" t="s">
        <v>1242</v>
      </c>
      <c r="E779" s="19" t="s">
        <v>1243</v>
      </c>
      <c r="F779" s="10" t="s">
        <v>1244</v>
      </c>
      <c r="G779" s="10" t="s">
        <v>1244</v>
      </c>
      <c r="H779" s="10" t="s">
        <v>1245</v>
      </c>
      <c r="I779" s="19" t="s">
        <v>1246</v>
      </c>
      <c r="J779" s="19" t="s">
        <v>1247</v>
      </c>
      <c r="K779" s="157" t="s">
        <v>1250</v>
      </c>
      <c r="L779" s="221">
        <v>16000000</v>
      </c>
    </row>
    <row r="780" spans="1:12" ht="36" x14ac:dyDescent="0.2">
      <c r="A780" s="197">
        <f t="shared" si="12"/>
        <v>779</v>
      </c>
      <c r="B780" s="19" t="s">
        <v>1240</v>
      </c>
      <c r="C780" s="10" t="s">
        <v>1241</v>
      </c>
      <c r="D780" s="10" t="s">
        <v>1242</v>
      </c>
      <c r="E780" s="19" t="s">
        <v>1243</v>
      </c>
      <c r="F780" s="10" t="s">
        <v>1244</v>
      </c>
      <c r="G780" s="10" t="s">
        <v>1244</v>
      </c>
      <c r="H780" s="10" t="s">
        <v>1245</v>
      </c>
      <c r="I780" s="19" t="s">
        <v>1246</v>
      </c>
      <c r="J780" s="19" t="s">
        <v>1247</v>
      </c>
      <c r="K780" s="158" t="s">
        <v>1251</v>
      </c>
      <c r="L780" s="221">
        <v>25000000</v>
      </c>
    </row>
    <row r="781" spans="1:12" ht="36" x14ac:dyDescent="0.2">
      <c r="A781" s="197">
        <f t="shared" si="12"/>
        <v>780</v>
      </c>
      <c r="B781" s="19" t="s">
        <v>1240</v>
      </c>
      <c r="C781" s="10" t="s">
        <v>1241</v>
      </c>
      <c r="D781" s="10" t="s">
        <v>1242</v>
      </c>
      <c r="E781" s="19" t="s">
        <v>1243</v>
      </c>
      <c r="F781" s="10" t="s">
        <v>1244</v>
      </c>
      <c r="G781" s="10" t="s">
        <v>1244</v>
      </c>
      <c r="H781" s="10" t="s">
        <v>1245</v>
      </c>
      <c r="I781" s="19" t="s">
        <v>1246</v>
      </c>
      <c r="J781" s="19" t="s">
        <v>1247</v>
      </c>
      <c r="K781" s="159" t="s">
        <v>1252</v>
      </c>
      <c r="L781" s="221">
        <v>2200000</v>
      </c>
    </row>
    <row r="782" spans="1:12" ht="36" x14ac:dyDescent="0.2">
      <c r="A782" s="197">
        <f t="shared" si="12"/>
        <v>781</v>
      </c>
      <c r="B782" s="19" t="s">
        <v>1240</v>
      </c>
      <c r="C782" s="10" t="s">
        <v>1241</v>
      </c>
      <c r="D782" s="10" t="s">
        <v>1242</v>
      </c>
      <c r="E782" s="19" t="s">
        <v>1243</v>
      </c>
      <c r="F782" s="10" t="s">
        <v>1244</v>
      </c>
      <c r="G782" s="10" t="s">
        <v>1244</v>
      </c>
      <c r="H782" s="10" t="s">
        <v>1245</v>
      </c>
      <c r="I782" s="19" t="s">
        <v>1246</v>
      </c>
      <c r="J782" s="19" t="s">
        <v>1247</v>
      </c>
      <c r="K782" s="160" t="s">
        <v>1253</v>
      </c>
      <c r="L782" s="221">
        <v>6000000</v>
      </c>
    </row>
    <row r="783" spans="1:12" ht="36" x14ac:dyDescent="0.2">
      <c r="A783" s="197">
        <f t="shared" si="12"/>
        <v>782</v>
      </c>
      <c r="B783" s="19" t="s">
        <v>1240</v>
      </c>
      <c r="C783" s="10" t="s">
        <v>1241</v>
      </c>
      <c r="D783" s="10" t="s">
        <v>1242</v>
      </c>
      <c r="E783" s="19" t="s">
        <v>1243</v>
      </c>
      <c r="F783" s="10" t="s">
        <v>1244</v>
      </c>
      <c r="G783" s="10" t="s">
        <v>1244</v>
      </c>
      <c r="H783" s="10" t="s">
        <v>1245</v>
      </c>
      <c r="I783" s="19" t="s">
        <v>1246</v>
      </c>
      <c r="J783" s="19" t="s">
        <v>1247</v>
      </c>
      <c r="K783" s="161" t="s">
        <v>1254</v>
      </c>
      <c r="L783" s="221">
        <v>850000</v>
      </c>
    </row>
    <row r="784" spans="1:12" ht="36" x14ac:dyDescent="0.2">
      <c r="A784" s="197">
        <f t="shared" si="12"/>
        <v>783</v>
      </c>
      <c r="B784" s="19" t="s">
        <v>1240</v>
      </c>
      <c r="C784" s="10" t="s">
        <v>1241</v>
      </c>
      <c r="D784" s="10" t="s">
        <v>1242</v>
      </c>
      <c r="E784" s="19" t="s">
        <v>1243</v>
      </c>
      <c r="F784" s="10" t="s">
        <v>1244</v>
      </c>
      <c r="G784" s="10" t="s">
        <v>1244</v>
      </c>
      <c r="H784" s="10" t="s">
        <v>1245</v>
      </c>
      <c r="I784" s="19" t="s">
        <v>1246</v>
      </c>
      <c r="J784" s="19" t="s">
        <v>1247</v>
      </c>
      <c r="K784" s="162" t="s">
        <v>1255</v>
      </c>
      <c r="L784" s="221">
        <v>1200000</v>
      </c>
    </row>
    <row r="785" spans="1:12" ht="36" x14ac:dyDescent="0.2">
      <c r="A785" s="197">
        <f t="shared" si="12"/>
        <v>784</v>
      </c>
      <c r="B785" s="19" t="s">
        <v>1240</v>
      </c>
      <c r="C785" s="10" t="s">
        <v>1241</v>
      </c>
      <c r="D785" s="10" t="s">
        <v>1242</v>
      </c>
      <c r="E785" s="19" t="s">
        <v>1243</v>
      </c>
      <c r="F785" s="10" t="s">
        <v>1244</v>
      </c>
      <c r="G785" s="10" t="s">
        <v>1244</v>
      </c>
      <c r="H785" s="10" t="s">
        <v>1245</v>
      </c>
      <c r="I785" s="19" t="s">
        <v>1246</v>
      </c>
      <c r="J785" s="19" t="s">
        <v>1247</v>
      </c>
      <c r="K785" s="163" t="s">
        <v>1256</v>
      </c>
      <c r="L785" s="221">
        <v>1700000</v>
      </c>
    </row>
    <row r="786" spans="1:12" ht="36" x14ac:dyDescent="0.2">
      <c r="A786" s="197">
        <f t="shared" si="12"/>
        <v>785</v>
      </c>
      <c r="B786" s="19" t="s">
        <v>1257</v>
      </c>
      <c r="C786" s="10" t="s">
        <v>1258</v>
      </c>
      <c r="D786" s="10" t="s">
        <v>1259</v>
      </c>
      <c r="E786" s="79" t="s">
        <v>1260</v>
      </c>
      <c r="F786" s="10" t="s">
        <v>1261</v>
      </c>
      <c r="G786" s="10" t="s">
        <v>1261</v>
      </c>
      <c r="H786" s="10" t="s">
        <v>1262</v>
      </c>
      <c r="I786" s="19" t="s">
        <v>1263</v>
      </c>
      <c r="J786" s="50" t="s">
        <v>1264</v>
      </c>
      <c r="K786" s="19" t="s">
        <v>1265</v>
      </c>
      <c r="L786" s="226">
        <v>500000</v>
      </c>
    </row>
    <row r="787" spans="1:12" ht="36" x14ac:dyDescent="0.2">
      <c r="A787" s="197">
        <f t="shared" si="12"/>
        <v>786</v>
      </c>
      <c r="B787" s="19" t="s">
        <v>1257</v>
      </c>
      <c r="C787" s="10" t="s">
        <v>1258</v>
      </c>
      <c r="D787" s="10" t="s">
        <v>1259</v>
      </c>
      <c r="E787" s="79" t="s">
        <v>4534</v>
      </c>
      <c r="F787" s="10" t="s">
        <v>1261</v>
      </c>
      <c r="G787" s="10" t="s">
        <v>1261</v>
      </c>
      <c r="H787" s="10" t="s">
        <v>1262</v>
      </c>
      <c r="I787" s="19" t="s">
        <v>4537</v>
      </c>
      <c r="J787" s="50" t="s">
        <v>1264</v>
      </c>
      <c r="K787" s="19" t="s">
        <v>1266</v>
      </c>
      <c r="L787" s="226">
        <v>500000</v>
      </c>
    </row>
    <row r="788" spans="1:12" ht="36" x14ac:dyDescent="0.2">
      <c r="A788" s="197">
        <f t="shared" si="12"/>
        <v>787</v>
      </c>
      <c r="B788" s="19" t="s">
        <v>1257</v>
      </c>
      <c r="C788" s="10" t="s">
        <v>1258</v>
      </c>
      <c r="D788" s="10" t="s">
        <v>1259</v>
      </c>
      <c r="E788" s="79" t="s">
        <v>4535</v>
      </c>
      <c r="F788" s="10" t="s">
        <v>1261</v>
      </c>
      <c r="G788" s="10" t="s">
        <v>1261</v>
      </c>
      <c r="H788" s="10" t="s">
        <v>1262</v>
      </c>
      <c r="I788" s="19" t="s">
        <v>4538</v>
      </c>
      <c r="J788" s="50" t="s">
        <v>1264</v>
      </c>
      <c r="K788" s="19" t="s">
        <v>1267</v>
      </c>
      <c r="L788" s="226">
        <v>500000</v>
      </c>
    </row>
    <row r="789" spans="1:12" ht="36" x14ac:dyDescent="0.2">
      <c r="A789" s="197">
        <f t="shared" si="12"/>
        <v>788</v>
      </c>
      <c r="B789" s="19" t="s">
        <v>1257</v>
      </c>
      <c r="C789" s="10" t="s">
        <v>1258</v>
      </c>
      <c r="D789" s="10" t="s">
        <v>1259</v>
      </c>
      <c r="E789" s="79" t="s">
        <v>4536</v>
      </c>
      <c r="F789" s="10" t="s">
        <v>1261</v>
      </c>
      <c r="G789" s="10" t="s">
        <v>1261</v>
      </c>
      <c r="H789" s="10" t="s">
        <v>1262</v>
      </c>
      <c r="I789" s="19" t="s">
        <v>4539</v>
      </c>
      <c r="J789" s="50" t="s">
        <v>1264</v>
      </c>
      <c r="K789" s="10" t="s">
        <v>1268</v>
      </c>
      <c r="L789" s="226">
        <v>500000</v>
      </c>
    </row>
    <row r="790" spans="1:12" ht="48" x14ac:dyDescent="0.2">
      <c r="A790" s="197">
        <f t="shared" si="12"/>
        <v>789</v>
      </c>
      <c r="B790" s="19" t="s">
        <v>1257</v>
      </c>
      <c r="C790" s="30" t="s">
        <v>1270</v>
      </c>
      <c r="D790" s="30" t="s">
        <v>1271</v>
      </c>
      <c r="E790" s="164" t="s">
        <v>407</v>
      </c>
      <c r="F790" s="30" t="s">
        <v>1272</v>
      </c>
      <c r="G790" s="30" t="s">
        <v>1273</v>
      </c>
      <c r="H790" s="30" t="s">
        <v>1274</v>
      </c>
      <c r="I790" s="165" t="s">
        <v>1275</v>
      </c>
      <c r="J790" s="30" t="s">
        <v>1276</v>
      </c>
      <c r="K790" s="30" t="s">
        <v>1277</v>
      </c>
      <c r="L790" s="227">
        <v>500000</v>
      </c>
    </row>
    <row r="791" spans="1:12" ht="48" x14ac:dyDescent="0.2">
      <c r="A791" s="197">
        <f t="shared" si="12"/>
        <v>790</v>
      </c>
      <c r="B791" s="19" t="s">
        <v>1257</v>
      </c>
      <c r="C791" s="30" t="s">
        <v>1270</v>
      </c>
      <c r="D791" s="30" t="s">
        <v>1271</v>
      </c>
      <c r="E791" s="164" t="s">
        <v>407</v>
      </c>
      <c r="F791" s="30" t="s">
        <v>1272</v>
      </c>
      <c r="G791" s="30" t="s">
        <v>1273</v>
      </c>
      <c r="H791" s="30" t="s">
        <v>1274</v>
      </c>
      <c r="I791" s="165" t="s">
        <v>1275</v>
      </c>
      <c r="J791" s="30" t="s">
        <v>1276</v>
      </c>
      <c r="K791" s="30" t="s">
        <v>1278</v>
      </c>
      <c r="L791" s="227" t="s">
        <v>1279</v>
      </c>
    </row>
    <row r="792" spans="1:12" ht="48" x14ac:dyDescent="0.2">
      <c r="A792" s="197">
        <f t="shared" si="12"/>
        <v>791</v>
      </c>
      <c r="B792" s="19" t="s">
        <v>1257</v>
      </c>
      <c r="C792" s="30" t="s">
        <v>1270</v>
      </c>
      <c r="D792" s="30" t="s">
        <v>1271</v>
      </c>
      <c r="E792" s="164" t="s">
        <v>407</v>
      </c>
      <c r="F792" s="30" t="s">
        <v>1272</v>
      </c>
      <c r="G792" s="30" t="s">
        <v>1273</v>
      </c>
      <c r="H792" s="30" t="s">
        <v>1274</v>
      </c>
      <c r="I792" s="165" t="s">
        <v>1275</v>
      </c>
      <c r="J792" s="30" t="s">
        <v>1276</v>
      </c>
      <c r="K792" s="30" t="s">
        <v>1280</v>
      </c>
      <c r="L792" s="227" t="s">
        <v>1281</v>
      </c>
    </row>
    <row r="793" spans="1:12" ht="48" x14ac:dyDescent="0.2">
      <c r="A793" s="197">
        <f t="shared" si="12"/>
        <v>792</v>
      </c>
      <c r="B793" s="19" t="s">
        <v>1257</v>
      </c>
      <c r="C793" s="30" t="s">
        <v>1270</v>
      </c>
      <c r="D793" s="30" t="s">
        <v>1271</v>
      </c>
      <c r="E793" s="164" t="s">
        <v>407</v>
      </c>
      <c r="F793" s="30" t="s">
        <v>1272</v>
      </c>
      <c r="G793" s="30" t="s">
        <v>1273</v>
      </c>
      <c r="H793" s="30" t="s">
        <v>1274</v>
      </c>
      <c r="I793" s="165" t="s">
        <v>1275</v>
      </c>
      <c r="J793" s="30" t="s">
        <v>1276</v>
      </c>
      <c r="K793" s="30" t="s">
        <v>1282</v>
      </c>
      <c r="L793" s="227" t="s">
        <v>1283</v>
      </c>
    </row>
    <row r="794" spans="1:12" ht="48" x14ac:dyDescent="0.2">
      <c r="A794" s="197">
        <f t="shared" si="12"/>
        <v>793</v>
      </c>
      <c r="B794" s="30" t="s">
        <v>1269</v>
      </c>
      <c r="C794" s="30" t="s">
        <v>1270</v>
      </c>
      <c r="D794" s="30" t="s">
        <v>1271</v>
      </c>
      <c r="E794" s="164" t="s">
        <v>407</v>
      </c>
      <c r="F794" s="30" t="s">
        <v>1272</v>
      </c>
      <c r="G794" s="30" t="s">
        <v>1273</v>
      </c>
      <c r="H794" s="30" t="s">
        <v>1274</v>
      </c>
      <c r="I794" s="165" t="s">
        <v>1275</v>
      </c>
      <c r="J794" s="30" t="s">
        <v>1276</v>
      </c>
      <c r="K794" s="30" t="s">
        <v>1284</v>
      </c>
      <c r="L794" s="227" t="s">
        <v>1285</v>
      </c>
    </row>
    <row r="795" spans="1:12" ht="48" x14ac:dyDescent="0.2">
      <c r="A795" s="197">
        <f t="shared" si="12"/>
        <v>794</v>
      </c>
      <c r="B795" s="30" t="s">
        <v>1269</v>
      </c>
      <c r="C795" s="30" t="s">
        <v>1270</v>
      </c>
      <c r="D795" s="30" t="s">
        <v>1271</v>
      </c>
      <c r="E795" s="164" t="s">
        <v>407</v>
      </c>
      <c r="F795" s="30" t="s">
        <v>1272</v>
      </c>
      <c r="G795" s="30" t="s">
        <v>1273</v>
      </c>
      <c r="H795" s="30" t="s">
        <v>1274</v>
      </c>
      <c r="I795" s="165" t="s">
        <v>1275</v>
      </c>
      <c r="J795" s="30" t="s">
        <v>1276</v>
      </c>
      <c r="K795" s="30" t="s">
        <v>1286</v>
      </c>
      <c r="L795" s="227" t="s">
        <v>1287</v>
      </c>
    </row>
    <row r="796" spans="1:12" ht="48" x14ac:dyDescent="0.2">
      <c r="A796" s="197">
        <f t="shared" si="12"/>
        <v>795</v>
      </c>
      <c r="B796" s="30" t="s">
        <v>1269</v>
      </c>
      <c r="C796" s="30" t="s">
        <v>1270</v>
      </c>
      <c r="D796" s="30" t="s">
        <v>1271</v>
      </c>
      <c r="E796" s="164" t="s">
        <v>407</v>
      </c>
      <c r="F796" s="30" t="s">
        <v>1272</v>
      </c>
      <c r="G796" s="30" t="s">
        <v>1273</v>
      </c>
      <c r="H796" s="30" t="s">
        <v>1274</v>
      </c>
      <c r="I796" s="165" t="s">
        <v>1275</v>
      </c>
      <c r="J796" s="30" t="s">
        <v>1276</v>
      </c>
      <c r="K796" s="30" t="s">
        <v>1288</v>
      </c>
      <c r="L796" s="228">
        <v>500000</v>
      </c>
    </row>
    <row r="797" spans="1:12" ht="48" x14ac:dyDescent="0.2">
      <c r="A797" s="197">
        <f t="shared" si="12"/>
        <v>796</v>
      </c>
      <c r="B797" s="30" t="s">
        <v>1269</v>
      </c>
      <c r="C797" s="30" t="s">
        <v>1270</v>
      </c>
      <c r="D797" s="30" t="s">
        <v>1271</v>
      </c>
      <c r="E797" s="164" t="s">
        <v>407</v>
      </c>
      <c r="F797" s="30" t="s">
        <v>1272</v>
      </c>
      <c r="G797" s="30" t="s">
        <v>1273</v>
      </c>
      <c r="H797" s="30" t="s">
        <v>1274</v>
      </c>
      <c r="I797" s="165" t="s">
        <v>1275</v>
      </c>
      <c r="J797" s="30" t="s">
        <v>1276</v>
      </c>
      <c r="K797" s="30" t="s">
        <v>1289</v>
      </c>
      <c r="L797" s="228">
        <v>600000</v>
      </c>
    </row>
    <row r="798" spans="1:12" ht="48" x14ac:dyDescent="0.2">
      <c r="A798" s="197">
        <f t="shared" si="12"/>
        <v>797</v>
      </c>
      <c r="B798" s="30" t="s">
        <v>1269</v>
      </c>
      <c r="C798" s="30" t="s">
        <v>1270</v>
      </c>
      <c r="D798" s="30" t="s">
        <v>1271</v>
      </c>
      <c r="E798" s="164" t="s">
        <v>407</v>
      </c>
      <c r="F798" s="30" t="s">
        <v>1272</v>
      </c>
      <c r="G798" s="30" t="s">
        <v>1273</v>
      </c>
      <c r="H798" s="30" t="s">
        <v>1274</v>
      </c>
      <c r="I798" s="165" t="s">
        <v>1275</v>
      </c>
      <c r="J798" s="30" t="s">
        <v>1276</v>
      </c>
      <c r="K798" s="30" t="s">
        <v>1290</v>
      </c>
      <c r="L798" s="227" t="s">
        <v>1291</v>
      </c>
    </row>
    <row r="799" spans="1:12" ht="48" x14ac:dyDescent="0.2">
      <c r="A799" s="197">
        <f t="shared" si="12"/>
        <v>798</v>
      </c>
      <c r="B799" s="30" t="s">
        <v>1269</v>
      </c>
      <c r="C799" s="53" t="s">
        <v>1292</v>
      </c>
      <c r="D799" s="30" t="s">
        <v>1293</v>
      </c>
      <c r="E799" s="164" t="s">
        <v>407</v>
      </c>
      <c r="F799" s="30" t="s">
        <v>1273</v>
      </c>
      <c r="G799" s="30" t="s">
        <v>1273</v>
      </c>
      <c r="H799" s="30" t="s">
        <v>1294</v>
      </c>
      <c r="I799" s="165" t="s">
        <v>1295</v>
      </c>
      <c r="J799" s="30" t="s">
        <v>1296</v>
      </c>
      <c r="K799" s="30" t="s">
        <v>1297</v>
      </c>
      <c r="L799" s="227" t="s">
        <v>1298</v>
      </c>
    </row>
    <row r="800" spans="1:12" ht="48" x14ac:dyDescent="0.2">
      <c r="A800" s="197">
        <f t="shared" si="12"/>
        <v>799</v>
      </c>
      <c r="B800" s="30" t="s">
        <v>1269</v>
      </c>
      <c r="C800" s="53" t="s">
        <v>1292</v>
      </c>
      <c r="D800" s="30" t="s">
        <v>1293</v>
      </c>
      <c r="E800" s="164" t="s">
        <v>407</v>
      </c>
      <c r="F800" s="30" t="s">
        <v>1273</v>
      </c>
      <c r="G800" s="30" t="s">
        <v>1273</v>
      </c>
      <c r="H800" s="30" t="s">
        <v>1294</v>
      </c>
      <c r="I800" s="165" t="s">
        <v>1295</v>
      </c>
      <c r="J800" s="30" t="s">
        <v>1296</v>
      </c>
      <c r="K800" s="30" t="s">
        <v>1299</v>
      </c>
      <c r="L800" s="227" t="s">
        <v>1298</v>
      </c>
    </row>
    <row r="801" spans="1:12" ht="48" x14ac:dyDescent="0.2">
      <c r="A801" s="197">
        <f t="shared" si="12"/>
        <v>800</v>
      </c>
      <c r="B801" s="30" t="s">
        <v>1269</v>
      </c>
      <c r="C801" s="53" t="s">
        <v>1292</v>
      </c>
      <c r="D801" s="30" t="s">
        <v>1293</v>
      </c>
      <c r="E801" s="164" t="s">
        <v>407</v>
      </c>
      <c r="F801" s="30" t="s">
        <v>1273</v>
      </c>
      <c r="G801" s="30" t="s">
        <v>1273</v>
      </c>
      <c r="H801" s="30" t="s">
        <v>1294</v>
      </c>
      <c r="I801" s="165" t="s">
        <v>1295</v>
      </c>
      <c r="J801" s="30" t="s">
        <v>1296</v>
      </c>
      <c r="K801" s="30" t="s">
        <v>1300</v>
      </c>
      <c r="L801" s="227" t="s">
        <v>1298</v>
      </c>
    </row>
    <row r="802" spans="1:12" ht="48" x14ac:dyDescent="0.2">
      <c r="A802" s="197">
        <f t="shared" si="12"/>
        <v>801</v>
      </c>
      <c r="B802" s="30" t="s">
        <v>1269</v>
      </c>
      <c r="C802" s="53" t="s">
        <v>1301</v>
      </c>
      <c r="D802" s="30" t="s">
        <v>1302</v>
      </c>
      <c r="E802" s="164" t="s">
        <v>1303</v>
      </c>
      <c r="F802" s="30" t="s">
        <v>1272</v>
      </c>
      <c r="G802" s="30" t="s">
        <v>1304</v>
      </c>
      <c r="H802" s="30" t="s">
        <v>1305</v>
      </c>
      <c r="I802" s="165" t="s">
        <v>1306</v>
      </c>
      <c r="J802" s="30" t="s">
        <v>1307</v>
      </c>
      <c r="K802" s="30" t="s">
        <v>1308</v>
      </c>
      <c r="L802" s="228">
        <v>610000</v>
      </c>
    </row>
    <row r="803" spans="1:12" ht="48" x14ac:dyDescent="0.2">
      <c r="A803" s="197">
        <f t="shared" si="12"/>
        <v>802</v>
      </c>
      <c r="B803" s="30" t="s">
        <v>1269</v>
      </c>
      <c r="C803" s="53" t="s">
        <v>1301</v>
      </c>
      <c r="D803" s="30" t="s">
        <v>1302</v>
      </c>
      <c r="E803" s="164" t="s">
        <v>1303</v>
      </c>
      <c r="F803" s="30" t="s">
        <v>1272</v>
      </c>
      <c r="G803" s="30" t="s">
        <v>1304</v>
      </c>
      <c r="H803" s="30" t="s">
        <v>1305</v>
      </c>
      <c r="I803" s="165" t="s">
        <v>1306</v>
      </c>
      <c r="J803" s="30" t="s">
        <v>1307</v>
      </c>
      <c r="K803" s="30" t="s">
        <v>1309</v>
      </c>
      <c r="L803" s="228">
        <v>18500000</v>
      </c>
    </row>
    <row r="804" spans="1:12" ht="36" x14ac:dyDescent="0.2">
      <c r="A804" s="197">
        <f t="shared" si="12"/>
        <v>803</v>
      </c>
      <c r="B804" s="30" t="s">
        <v>1269</v>
      </c>
      <c r="C804" s="53" t="s">
        <v>1310</v>
      </c>
      <c r="D804" s="30" t="s">
        <v>1311</v>
      </c>
      <c r="E804" s="164" t="s">
        <v>1312</v>
      </c>
      <c r="F804" s="30" t="s">
        <v>1313</v>
      </c>
      <c r="G804" s="30" t="s">
        <v>1313</v>
      </c>
      <c r="H804" s="30" t="s">
        <v>1314</v>
      </c>
      <c r="I804" s="166" t="s">
        <v>1315</v>
      </c>
      <c r="J804" s="30" t="s">
        <v>1316</v>
      </c>
      <c r="K804" s="30" t="s">
        <v>1317</v>
      </c>
      <c r="L804" s="229">
        <v>4372756.5</v>
      </c>
    </row>
    <row r="805" spans="1:12" ht="48" x14ac:dyDescent="0.2">
      <c r="A805" s="197">
        <f t="shared" si="12"/>
        <v>804</v>
      </c>
      <c r="B805" s="30" t="s">
        <v>1318</v>
      </c>
      <c r="C805" s="30" t="s">
        <v>1319</v>
      </c>
      <c r="D805" s="30" t="s">
        <v>481</v>
      </c>
      <c r="E805" s="30" t="s">
        <v>1320</v>
      </c>
      <c r="F805" s="30" t="s">
        <v>1321</v>
      </c>
      <c r="G805" s="30" t="s">
        <v>1321</v>
      </c>
      <c r="H805" s="30" t="s">
        <v>1322</v>
      </c>
      <c r="I805" s="30" t="s">
        <v>1323</v>
      </c>
      <c r="J805" s="80" t="s">
        <v>1324</v>
      </c>
      <c r="K805" s="30" t="s">
        <v>1325</v>
      </c>
      <c r="L805" s="230">
        <v>6064780</v>
      </c>
    </row>
    <row r="806" spans="1:12" ht="48" x14ac:dyDescent="0.2">
      <c r="A806" s="197">
        <f t="shared" si="12"/>
        <v>805</v>
      </c>
      <c r="B806" s="30" t="s">
        <v>1318</v>
      </c>
      <c r="C806" s="30" t="s">
        <v>1326</v>
      </c>
      <c r="D806" s="30" t="s">
        <v>481</v>
      </c>
      <c r="E806" s="30" t="s">
        <v>1320</v>
      </c>
      <c r="F806" s="30" t="s">
        <v>1321</v>
      </c>
      <c r="G806" s="30" t="s">
        <v>1321</v>
      </c>
      <c r="H806" s="30" t="s">
        <v>1322</v>
      </c>
      <c r="I806" s="30" t="s">
        <v>1323</v>
      </c>
      <c r="J806" s="80" t="s">
        <v>1324</v>
      </c>
      <c r="K806" s="30" t="s">
        <v>1327</v>
      </c>
      <c r="L806" s="230">
        <v>1047250</v>
      </c>
    </row>
    <row r="807" spans="1:12" ht="48" x14ac:dyDescent="0.2">
      <c r="A807" s="197">
        <f t="shared" si="12"/>
        <v>806</v>
      </c>
      <c r="B807" s="30" t="s">
        <v>1318</v>
      </c>
      <c r="C807" s="30" t="s">
        <v>1328</v>
      </c>
      <c r="D807" s="30" t="s">
        <v>481</v>
      </c>
      <c r="E807" s="30" t="s">
        <v>1320</v>
      </c>
      <c r="F807" s="30" t="s">
        <v>1321</v>
      </c>
      <c r="G807" s="30" t="s">
        <v>1321</v>
      </c>
      <c r="H807" s="30" t="s">
        <v>1322</v>
      </c>
      <c r="I807" s="30" t="s">
        <v>1323</v>
      </c>
      <c r="J807" s="80" t="s">
        <v>1324</v>
      </c>
      <c r="K807" s="30" t="s">
        <v>1329</v>
      </c>
      <c r="L807" s="230">
        <v>126950</v>
      </c>
    </row>
    <row r="808" spans="1:12" ht="48" x14ac:dyDescent="0.2">
      <c r="A808" s="197">
        <f t="shared" si="12"/>
        <v>807</v>
      </c>
      <c r="B808" s="30" t="s">
        <v>1318</v>
      </c>
      <c r="C808" s="30" t="s">
        <v>1330</v>
      </c>
      <c r="D808" s="30" t="s">
        <v>481</v>
      </c>
      <c r="E808" s="30" t="s">
        <v>1320</v>
      </c>
      <c r="F808" s="30" t="s">
        <v>1321</v>
      </c>
      <c r="G808" s="30" t="s">
        <v>1321</v>
      </c>
      <c r="H808" s="30" t="s">
        <v>1322</v>
      </c>
      <c r="I808" s="30" t="s">
        <v>1323</v>
      </c>
      <c r="J808" s="80" t="s">
        <v>1324</v>
      </c>
      <c r="K808" s="30" t="s">
        <v>1331</v>
      </c>
      <c r="L808" s="230">
        <v>17004510</v>
      </c>
    </row>
    <row r="809" spans="1:12" ht="36" x14ac:dyDescent="0.2">
      <c r="A809" s="197">
        <f t="shared" si="12"/>
        <v>808</v>
      </c>
      <c r="B809" s="81" t="s">
        <v>1332</v>
      </c>
      <c r="C809" s="82" t="s">
        <v>1333</v>
      </c>
      <c r="D809" s="81" t="s">
        <v>481</v>
      </c>
      <c r="E809" s="81" t="s">
        <v>1334</v>
      </c>
      <c r="F809" s="81" t="s">
        <v>1335</v>
      </c>
      <c r="G809" s="81" t="s">
        <v>1335</v>
      </c>
      <c r="H809" s="81" t="s">
        <v>1336</v>
      </c>
      <c r="I809" s="81" t="s">
        <v>1337</v>
      </c>
      <c r="J809" s="81" t="s">
        <v>1338</v>
      </c>
      <c r="K809" s="167" t="s">
        <v>1339</v>
      </c>
      <c r="L809" s="231">
        <v>532000</v>
      </c>
    </row>
    <row r="810" spans="1:12" ht="36" x14ac:dyDescent="0.2">
      <c r="A810" s="197">
        <f t="shared" si="12"/>
        <v>809</v>
      </c>
      <c r="B810" s="81" t="s">
        <v>1332</v>
      </c>
      <c r="C810" s="82" t="s">
        <v>1333</v>
      </c>
      <c r="D810" s="81" t="s">
        <v>481</v>
      </c>
      <c r="E810" s="81" t="s">
        <v>4540</v>
      </c>
      <c r="F810" s="81" t="s">
        <v>1335</v>
      </c>
      <c r="G810" s="81" t="s">
        <v>1335</v>
      </c>
      <c r="H810" s="81" t="s">
        <v>1336</v>
      </c>
      <c r="I810" s="81" t="s">
        <v>4541</v>
      </c>
      <c r="J810" s="81" t="s">
        <v>1338</v>
      </c>
      <c r="K810" s="167" t="s">
        <v>1340</v>
      </c>
      <c r="L810" s="231">
        <v>608400</v>
      </c>
    </row>
    <row r="811" spans="1:12" ht="36" x14ac:dyDescent="0.2">
      <c r="A811" s="197">
        <f t="shared" si="12"/>
        <v>810</v>
      </c>
      <c r="B811" s="81" t="s">
        <v>1332</v>
      </c>
      <c r="C811" s="82" t="s">
        <v>1333</v>
      </c>
      <c r="D811" s="81" t="s">
        <v>481</v>
      </c>
      <c r="E811" s="81" t="s">
        <v>4542</v>
      </c>
      <c r="F811" s="81" t="s">
        <v>1335</v>
      </c>
      <c r="G811" s="81" t="s">
        <v>1335</v>
      </c>
      <c r="H811" s="81" t="s">
        <v>1336</v>
      </c>
      <c r="I811" s="81" t="s">
        <v>4543</v>
      </c>
      <c r="J811" s="81" t="s">
        <v>1338</v>
      </c>
      <c r="K811" s="167" t="s">
        <v>1341</v>
      </c>
      <c r="L811" s="231">
        <v>715270</v>
      </c>
    </row>
    <row r="812" spans="1:12" ht="36" x14ac:dyDescent="0.2">
      <c r="A812" s="197">
        <f t="shared" si="12"/>
        <v>811</v>
      </c>
      <c r="B812" s="81" t="s">
        <v>1332</v>
      </c>
      <c r="C812" s="82" t="s">
        <v>1333</v>
      </c>
      <c r="D812" s="81" t="s">
        <v>481</v>
      </c>
      <c r="E812" s="81" t="s">
        <v>4544</v>
      </c>
      <c r="F812" s="81" t="s">
        <v>1335</v>
      </c>
      <c r="G812" s="81" t="s">
        <v>1335</v>
      </c>
      <c r="H812" s="81" t="s">
        <v>1336</v>
      </c>
      <c r="I812" s="81" t="s">
        <v>4545</v>
      </c>
      <c r="J812" s="81" t="s">
        <v>1338</v>
      </c>
      <c r="K812" s="167" t="s">
        <v>1342</v>
      </c>
      <c r="L812" s="231">
        <v>540000</v>
      </c>
    </row>
    <row r="813" spans="1:12" ht="36" x14ac:dyDescent="0.2">
      <c r="A813" s="197">
        <f t="shared" si="12"/>
        <v>812</v>
      </c>
      <c r="B813" s="81" t="s">
        <v>1332</v>
      </c>
      <c r="C813" s="82" t="s">
        <v>1333</v>
      </c>
      <c r="D813" s="81" t="s">
        <v>481</v>
      </c>
      <c r="E813" s="81" t="s">
        <v>4546</v>
      </c>
      <c r="F813" s="81" t="s">
        <v>1335</v>
      </c>
      <c r="G813" s="81" t="s">
        <v>1335</v>
      </c>
      <c r="H813" s="81" t="s">
        <v>1336</v>
      </c>
      <c r="I813" s="81" t="s">
        <v>4547</v>
      </c>
      <c r="J813" s="81" t="s">
        <v>1338</v>
      </c>
      <c r="K813" s="167" t="s">
        <v>1343</v>
      </c>
      <c r="L813" s="231">
        <v>764700</v>
      </c>
    </row>
    <row r="814" spans="1:12" ht="36" x14ac:dyDescent="0.2">
      <c r="A814" s="197">
        <f t="shared" si="12"/>
        <v>813</v>
      </c>
      <c r="B814" s="81" t="s">
        <v>1332</v>
      </c>
      <c r="C814" s="82" t="s">
        <v>1344</v>
      </c>
      <c r="D814" s="81" t="s">
        <v>228</v>
      </c>
      <c r="E814" s="81" t="s">
        <v>1312</v>
      </c>
      <c r="F814" s="81" t="s">
        <v>1345</v>
      </c>
      <c r="G814" s="81" t="s">
        <v>1345</v>
      </c>
      <c r="H814" s="81" t="s">
        <v>1346</v>
      </c>
      <c r="I814" s="81" t="s">
        <v>1347</v>
      </c>
      <c r="J814" s="81" t="s">
        <v>1348</v>
      </c>
      <c r="K814" s="19" t="s">
        <v>1349</v>
      </c>
      <c r="L814" s="232">
        <v>3726016</v>
      </c>
    </row>
    <row r="815" spans="1:12" ht="36" x14ac:dyDescent="0.2">
      <c r="A815" s="197">
        <f t="shared" si="12"/>
        <v>814</v>
      </c>
      <c r="B815" s="81" t="s">
        <v>1332</v>
      </c>
      <c r="C815" s="82" t="s">
        <v>1344</v>
      </c>
      <c r="D815" s="81" t="s">
        <v>228</v>
      </c>
      <c r="E815" s="81" t="s">
        <v>4548</v>
      </c>
      <c r="F815" s="81" t="s">
        <v>1345</v>
      </c>
      <c r="G815" s="81" t="s">
        <v>1345</v>
      </c>
      <c r="H815" s="81" t="s">
        <v>1346</v>
      </c>
      <c r="I815" s="81" t="s">
        <v>4549</v>
      </c>
      <c r="J815" s="81" t="s">
        <v>1348</v>
      </c>
      <c r="K815" s="19" t="s">
        <v>1350</v>
      </c>
      <c r="L815" s="232">
        <v>688500</v>
      </c>
    </row>
    <row r="816" spans="1:12" ht="36" x14ac:dyDescent="0.2">
      <c r="A816" s="197">
        <f t="shared" si="12"/>
        <v>815</v>
      </c>
      <c r="B816" s="81" t="s">
        <v>1332</v>
      </c>
      <c r="C816" s="82" t="s">
        <v>1344</v>
      </c>
      <c r="D816" s="81" t="s">
        <v>228</v>
      </c>
      <c r="E816" s="81" t="s">
        <v>4550</v>
      </c>
      <c r="F816" s="81" t="s">
        <v>1345</v>
      </c>
      <c r="G816" s="81" t="s">
        <v>1345</v>
      </c>
      <c r="H816" s="81" t="s">
        <v>1346</v>
      </c>
      <c r="I816" s="81" t="s">
        <v>4551</v>
      </c>
      <c r="J816" s="81" t="s">
        <v>1348</v>
      </c>
      <c r="K816" s="19" t="s">
        <v>1351</v>
      </c>
      <c r="L816" s="232">
        <v>647450</v>
      </c>
    </row>
    <row r="817" spans="1:12" ht="36" x14ac:dyDescent="0.2">
      <c r="A817" s="197">
        <f t="shared" si="12"/>
        <v>816</v>
      </c>
      <c r="B817" s="81" t="s">
        <v>1332</v>
      </c>
      <c r="C817" s="82" t="s">
        <v>1344</v>
      </c>
      <c r="D817" s="81" t="s">
        <v>228</v>
      </c>
      <c r="E817" s="81" t="s">
        <v>4552</v>
      </c>
      <c r="F817" s="81" t="s">
        <v>1345</v>
      </c>
      <c r="G817" s="81" t="s">
        <v>1345</v>
      </c>
      <c r="H817" s="81" t="s">
        <v>1346</v>
      </c>
      <c r="I817" s="81" t="s">
        <v>4553</v>
      </c>
      <c r="J817" s="81" t="s">
        <v>1348</v>
      </c>
      <c r="K817" s="4" t="s">
        <v>1352</v>
      </c>
      <c r="L817" s="232">
        <v>510000</v>
      </c>
    </row>
    <row r="818" spans="1:12" ht="36" x14ac:dyDescent="0.2">
      <c r="A818" s="197">
        <f t="shared" si="12"/>
        <v>817</v>
      </c>
      <c r="B818" s="81" t="s">
        <v>1332</v>
      </c>
      <c r="C818" s="82" t="s">
        <v>1353</v>
      </c>
      <c r="D818" s="81" t="s">
        <v>1354</v>
      </c>
      <c r="E818" s="81" t="s">
        <v>152</v>
      </c>
      <c r="F818" s="81" t="s">
        <v>1355</v>
      </c>
      <c r="G818" s="81" t="s">
        <v>1355</v>
      </c>
      <c r="H818" s="82" t="s">
        <v>1356</v>
      </c>
      <c r="I818" s="81" t="s">
        <v>1357</v>
      </c>
      <c r="J818" s="81" t="s">
        <v>1358</v>
      </c>
      <c r="K818" s="19" t="s">
        <v>1359</v>
      </c>
      <c r="L818" s="233">
        <v>552000</v>
      </c>
    </row>
    <row r="819" spans="1:12" ht="36" x14ac:dyDescent="0.2">
      <c r="A819" s="197">
        <f t="shared" si="12"/>
        <v>818</v>
      </c>
      <c r="B819" s="81" t="s">
        <v>1332</v>
      </c>
      <c r="C819" s="82" t="s">
        <v>1353</v>
      </c>
      <c r="D819" s="81" t="s">
        <v>1354</v>
      </c>
      <c r="E819" s="81" t="s">
        <v>3153</v>
      </c>
      <c r="F819" s="81" t="s">
        <v>1355</v>
      </c>
      <c r="G819" s="81" t="s">
        <v>1355</v>
      </c>
      <c r="H819" s="82" t="s">
        <v>1356</v>
      </c>
      <c r="I819" s="81" t="s">
        <v>4554</v>
      </c>
      <c r="J819" s="81" t="s">
        <v>1358</v>
      </c>
      <c r="K819" s="19" t="s">
        <v>1360</v>
      </c>
      <c r="L819" s="233">
        <v>765000</v>
      </c>
    </row>
    <row r="820" spans="1:12" ht="36" x14ac:dyDescent="0.2">
      <c r="A820" s="197">
        <f t="shared" si="12"/>
        <v>819</v>
      </c>
      <c r="B820" s="81" t="s">
        <v>1332</v>
      </c>
      <c r="C820" s="82" t="s">
        <v>1353</v>
      </c>
      <c r="D820" s="81" t="s">
        <v>1354</v>
      </c>
      <c r="E820" s="81" t="s">
        <v>4555</v>
      </c>
      <c r="F820" s="81" t="s">
        <v>1355</v>
      </c>
      <c r="G820" s="81" t="s">
        <v>1355</v>
      </c>
      <c r="H820" s="82" t="s">
        <v>1356</v>
      </c>
      <c r="I820" s="81" t="s">
        <v>4556</v>
      </c>
      <c r="J820" s="81" t="s">
        <v>1358</v>
      </c>
      <c r="K820" s="19" t="s">
        <v>1361</v>
      </c>
      <c r="L820" s="233">
        <v>823900</v>
      </c>
    </row>
    <row r="821" spans="1:12" ht="36" x14ac:dyDescent="0.2">
      <c r="A821" s="197">
        <f t="shared" si="12"/>
        <v>820</v>
      </c>
      <c r="B821" s="81" t="s">
        <v>1332</v>
      </c>
      <c r="C821" s="82" t="s">
        <v>1353</v>
      </c>
      <c r="D821" s="81" t="s">
        <v>1354</v>
      </c>
      <c r="E821" s="81" t="s">
        <v>1243</v>
      </c>
      <c r="F821" s="81" t="s">
        <v>1355</v>
      </c>
      <c r="G821" s="81" t="s">
        <v>1355</v>
      </c>
      <c r="H821" s="82" t="s">
        <v>1356</v>
      </c>
      <c r="I821" s="81" t="s">
        <v>4557</v>
      </c>
      <c r="J821" s="81" t="s">
        <v>1358</v>
      </c>
      <c r="K821" s="19" t="s">
        <v>1362</v>
      </c>
      <c r="L821" s="233">
        <v>870400</v>
      </c>
    </row>
    <row r="822" spans="1:12" ht="36" x14ac:dyDescent="0.2">
      <c r="A822" s="197">
        <f t="shared" si="12"/>
        <v>821</v>
      </c>
      <c r="B822" s="81" t="s">
        <v>1332</v>
      </c>
      <c r="C822" s="82" t="s">
        <v>1353</v>
      </c>
      <c r="D822" s="81" t="s">
        <v>1354</v>
      </c>
      <c r="E822" s="81" t="s">
        <v>4558</v>
      </c>
      <c r="F822" s="81" t="s">
        <v>1355</v>
      </c>
      <c r="G822" s="81" t="s">
        <v>1355</v>
      </c>
      <c r="H822" s="82" t="s">
        <v>1356</v>
      </c>
      <c r="I822" s="81" t="s">
        <v>4559</v>
      </c>
      <c r="J822" s="81" t="s">
        <v>1358</v>
      </c>
      <c r="K822" s="19" t="s">
        <v>1363</v>
      </c>
      <c r="L822" s="233">
        <v>893050</v>
      </c>
    </row>
    <row r="823" spans="1:12" ht="34.5" customHeight="1" x14ac:dyDescent="0.2">
      <c r="A823" s="197">
        <f t="shared" si="12"/>
        <v>822</v>
      </c>
      <c r="B823" s="81" t="s">
        <v>1332</v>
      </c>
      <c r="C823" s="82" t="s">
        <v>1364</v>
      </c>
      <c r="D823" s="81" t="s">
        <v>1365</v>
      </c>
      <c r="E823" s="81" t="s">
        <v>1366</v>
      </c>
      <c r="F823" s="81" t="s">
        <v>1367</v>
      </c>
      <c r="G823" s="81" t="s">
        <v>1367</v>
      </c>
      <c r="H823" s="82" t="s">
        <v>1368</v>
      </c>
      <c r="I823" s="81" t="s">
        <v>1369</v>
      </c>
      <c r="J823" s="81" t="s">
        <v>1370</v>
      </c>
      <c r="K823" s="72" t="s">
        <v>1371</v>
      </c>
      <c r="L823" s="234">
        <v>4000000</v>
      </c>
    </row>
    <row r="824" spans="1:12" ht="24" x14ac:dyDescent="0.2">
      <c r="A824" s="197">
        <f t="shared" si="12"/>
        <v>823</v>
      </c>
      <c r="B824" s="81" t="s">
        <v>1332</v>
      </c>
      <c r="C824" s="82" t="s">
        <v>1364</v>
      </c>
      <c r="D824" s="81" t="s">
        <v>1365</v>
      </c>
      <c r="E824" s="81" t="s">
        <v>4560</v>
      </c>
      <c r="F824" s="81" t="s">
        <v>1367</v>
      </c>
      <c r="G824" s="81" t="s">
        <v>1367</v>
      </c>
      <c r="H824" s="82" t="s">
        <v>1368</v>
      </c>
      <c r="I824" s="81" t="s">
        <v>4561</v>
      </c>
      <c r="J824" s="81" t="s">
        <v>1370</v>
      </c>
      <c r="K824" s="72" t="s">
        <v>1372</v>
      </c>
      <c r="L824" s="234">
        <v>8500000</v>
      </c>
    </row>
    <row r="825" spans="1:12" ht="24" x14ac:dyDescent="0.2">
      <c r="A825" s="197">
        <f t="shared" si="12"/>
        <v>824</v>
      </c>
      <c r="B825" s="81" t="s">
        <v>1332</v>
      </c>
      <c r="C825" s="82" t="s">
        <v>1364</v>
      </c>
      <c r="D825" s="81" t="s">
        <v>1365</v>
      </c>
      <c r="E825" s="81" t="s">
        <v>4562</v>
      </c>
      <c r="F825" s="81" t="s">
        <v>1367</v>
      </c>
      <c r="G825" s="81" t="s">
        <v>1367</v>
      </c>
      <c r="H825" s="82" t="s">
        <v>1368</v>
      </c>
      <c r="I825" s="81" t="s">
        <v>4563</v>
      </c>
      <c r="J825" s="81" t="s">
        <v>1370</v>
      </c>
      <c r="K825" s="72" t="s">
        <v>1373</v>
      </c>
      <c r="L825" s="234">
        <v>3500000</v>
      </c>
    </row>
    <row r="826" spans="1:12" ht="24" x14ac:dyDescent="0.2">
      <c r="A826" s="197">
        <f t="shared" si="12"/>
        <v>825</v>
      </c>
      <c r="B826" s="81" t="s">
        <v>1332</v>
      </c>
      <c r="C826" s="82" t="s">
        <v>1364</v>
      </c>
      <c r="D826" s="81" t="s">
        <v>1365</v>
      </c>
      <c r="E826" s="81" t="s">
        <v>4564</v>
      </c>
      <c r="F826" s="81" t="s">
        <v>1367</v>
      </c>
      <c r="G826" s="81" t="s">
        <v>1367</v>
      </c>
      <c r="H826" s="82" t="s">
        <v>1368</v>
      </c>
      <c r="I826" s="81" t="s">
        <v>4565</v>
      </c>
      <c r="J826" s="81" t="s">
        <v>1370</v>
      </c>
      <c r="K826" s="72" t="s">
        <v>1374</v>
      </c>
      <c r="L826" s="234">
        <v>5800000</v>
      </c>
    </row>
    <row r="827" spans="1:12" ht="24" x14ac:dyDescent="0.2">
      <c r="A827" s="197">
        <f t="shared" si="12"/>
        <v>826</v>
      </c>
      <c r="B827" s="58" t="s">
        <v>1382</v>
      </c>
      <c r="C827" s="58" t="s">
        <v>1383</v>
      </c>
      <c r="D827" s="169" t="s">
        <v>1375</v>
      </c>
      <c r="E827" s="58" t="s">
        <v>1376</v>
      </c>
      <c r="F827" s="169" t="s">
        <v>1377</v>
      </c>
      <c r="G827" s="169" t="s">
        <v>1377</v>
      </c>
      <c r="H827" s="169" t="s">
        <v>1378</v>
      </c>
      <c r="I827" s="58" t="s">
        <v>1379</v>
      </c>
      <c r="J827" s="83" t="s">
        <v>1380</v>
      </c>
      <c r="K827" s="169" t="s">
        <v>1381</v>
      </c>
      <c r="L827" s="235">
        <v>830000</v>
      </c>
    </row>
    <row r="828" spans="1:12" ht="24" x14ac:dyDescent="0.2">
      <c r="A828" s="197">
        <f t="shared" si="12"/>
        <v>827</v>
      </c>
      <c r="B828" s="10" t="s">
        <v>1384</v>
      </c>
      <c r="C828" s="10" t="s">
        <v>1385</v>
      </c>
      <c r="D828" s="10" t="s">
        <v>867</v>
      </c>
      <c r="E828" s="23" t="s">
        <v>5197</v>
      </c>
      <c r="F828" s="84" t="s">
        <v>1386</v>
      </c>
      <c r="G828" s="84" t="s">
        <v>1386</v>
      </c>
      <c r="H828" s="10" t="s">
        <v>1387</v>
      </c>
      <c r="I828" s="10" t="s">
        <v>4566</v>
      </c>
      <c r="J828" s="28" t="s">
        <v>1388</v>
      </c>
      <c r="K828" s="10" t="s">
        <v>1389</v>
      </c>
      <c r="L828" s="236">
        <v>1800000</v>
      </c>
    </row>
    <row r="829" spans="1:12" ht="24" x14ac:dyDescent="0.2">
      <c r="A829" s="197">
        <f t="shared" si="12"/>
        <v>828</v>
      </c>
      <c r="B829" s="10" t="s">
        <v>1384</v>
      </c>
      <c r="C829" s="10" t="s">
        <v>1385</v>
      </c>
      <c r="D829" s="10" t="s">
        <v>867</v>
      </c>
      <c r="E829" s="23" t="s">
        <v>5197</v>
      </c>
      <c r="F829" s="84" t="s">
        <v>1386</v>
      </c>
      <c r="G829" s="84" t="s">
        <v>1386</v>
      </c>
      <c r="H829" s="10" t="s">
        <v>1387</v>
      </c>
      <c r="I829" s="10" t="s">
        <v>4567</v>
      </c>
      <c r="J829" s="28" t="s">
        <v>1388</v>
      </c>
      <c r="K829" s="10" t="s">
        <v>1390</v>
      </c>
      <c r="L829" s="237">
        <v>2200000</v>
      </c>
    </row>
    <row r="830" spans="1:12" ht="36" x14ac:dyDescent="0.2">
      <c r="A830" s="197">
        <f t="shared" si="12"/>
        <v>829</v>
      </c>
      <c r="B830" s="10" t="s">
        <v>1384</v>
      </c>
      <c r="C830" s="10" t="s">
        <v>1391</v>
      </c>
      <c r="D830" s="10" t="s">
        <v>867</v>
      </c>
      <c r="E830" s="23" t="s">
        <v>5198</v>
      </c>
      <c r="F830" s="84" t="s">
        <v>4568</v>
      </c>
      <c r="G830" s="84" t="s">
        <v>4569</v>
      </c>
      <c r="H830" s="10" t="s">
        <v>1392</v>
      </c>
      <c r="I830" s="10" t="s">
        <v>4570</v>
      </c>
      <c r="J830" s="28" t="s">
        <v>1393</v>
      </c>
      <c r="K830" s="85" t="s">
        <v>1394</v>
      </c>
      <c r="L830" s="238">
        <v>2500000</v>
      </c>
    </row>
    <row r="831" spans="1:12" ht="60" x14ac:dyDescent="0.2">
      <c r="A831" s="197">
        <f t="shared" si="12"/>
        <v>830</v>
      </c>
      <c r="B831" s="10" t="s">
        <v>1384</v>
      </c>
      <c r="C831" s="10" t="s">
        <v>1391</v>
      </c>
      <c r="D831" s="10" t="s">
        <v>867</v>
      </c>
      <c r="E831" s="23" t="s">
        <v>5198</v>
      </c>
      <c r="F831" s="84" t="s">
        <v>4571</v>
      </c>
      <c r="G831" s="84" t="s">
        <v>4572</v>
      </c>
      <c r="H831" s="10" t="s">
        <v>1392</v>
      </c>
      <c r="I831" s="10" t="s">
        <v>4573</v>
      </c>
      <c r="J831" s="28" t="s">
        <v>1393</v>
      </c>
      <c r="K831" s="64" t="s">
        <v>1395</v>
      </c>
      <c r="L831" s="239">
        <v>16320000</v>
      </c>
    </row>
    <row r="832" spans="1:12" ht="36" x14ac:dyDescent="0.2">
      <c r="A832" s="197">
        <f t="shared" si="12"/>
        <v>831</v>
      </c>
      <c r="B832" s="10" t="s">
        <v>1384</v>
      </c>
      <c r="C832" s="10" t="s">
        <v>1391</v>
      </c>
      <c r="D832" s="10" t="s">
        <v>867</v>
      </c>
      <c r="E832" s="23" t="s">
        <v>5198</v>
      </c>
      <c r="F832" s="84" t="s">
        <v>4574</v>
      </c>
      <c r="G832" s="84" t="s">
        <v>4575</v>
      </c>
      <c r="H832" s="10" t="s">
        <v>1392</v>
      </c>
      <c r="I832" s="10" t="s">
        <v>4576</v>
      </c>
      <c r="J832" s="28" t="s">
        <v>1393</v>
      </c>
      <c r="K832" s="85" t="s">
        <v>1396</v>
      </c>
      <c r="L832" s="240">
        <v>2530000</v>
      </c>
    </row>
    <row r="833" spans="1:12" ht="36" x14ac:dyDescent="0.2">
      <c r="A833" s="197">
        <f t="shared" si="12"/>
        <v>832</v>
      </c>
      <c r="B833" s="10" t="s">
        <v>1384</v>
      </c>
      <c r="C833" s="10" t="s">
        <v>1391</v>
      </c>
      <c r="D833" s="10" t="s">
        <v>867</v>
      </c>
      <c r="E833" s="23" t="s">
        <v>5198</v>
      </c>
      <c r="F833" s="84" t="s">
        <v>4577</v>
      </c>
      <c r="G833" s="84" t="s">
        <v>4578</v>
      </c>
      <c r="H833" s="10" t="s">
        <v>1392</v>
      </c>
      <c r="I833" s="10" t="s">
        <v>4579</v>
      </c>
      <c r="J833" s="28" t="s">
        <v>1393</v>
      </c>
      <c r="K833" s="85" t="s">
        <v>1397</v>
      </c>
      <c r="L833" s="240">
        <v>1500000</v>
      </c>
    </row>
    <row r="834" spans="1:12" ht="36" x14ac:dyDescent="0.2">
      <c r="A834" s="197">
        <f t="shared" si="12"/>
        <v>833</v>
      </c>
      <c r="B834" s="10" t="s">
        <v>1384</v>
      </c>
      <c r="C834" s="10" t="s">
        <v>1391</v>
      </c>
      <c r="D834" s="10" t="s">
        <v>867</v>
      </c>
      <c r="E834" s="23" t="s">
        <v>5198</v>
      </c>
      <c r="F834" s="84" t="s">
        <v>4580</v>
      </c>
      <c r="G834" s="84" t="s">
        <v>4581</v>
      </c>
      <c r="H834" s="10" t="s">
        <v>1392</v>
      </c>
      <c r="I834" s="10" t="s">
        <v>4582</v>
      </c>
      <c r="J834" s="28" t="s">
        <v>1393</v>
      </c>
      <c r="K834" s="86" t="s">
        <v>1398</v>
      </c>
      <c r="L834" s="238">
        <v>20000000</v>
      </c>
    </row>
    <row r="835" spans="1:12" ht="36" x14ac:dyDescent="0.2">
      <c r="A835" s="197">
        <f t="shared" si="12"/>
        <v>834</v>
      </c>
      <c r="B835" s="10" t="s">
        <v>1384</v>
      </c>
      <c r="C835" s="10" t="s">
        <v>1391</v>
      </c>
      <c r="D835" s="10" t="s">
        <v>867</v>
      </c>
      <c r="E835" s="23" t="s">
        <v>5198</v>
      </c>
      <c r="F835" s="84" t="s">
        <v>4583</v>
      </c>
      <c r="G835" s="84" t="s">
        <v>4584</v>
      </c>
      <c r="H835" s="10" t="s">
        <v>1392</v>
      </c>
      <c r="I835" s="10" t="s">
        <v>4585</v>
      </c>
      <c r="J835" s="28" t="s">
        <v>1393</v>
      </c>
      <c r="K835" s="85" t="s">
        <v>1399</v>
      </c>
      <c r="L835" s="238">
        <v>8000000</v>
      </c>
    </row>
    <row r="836" spans="1:12" ht="36" x14ac:dyDescent="0.2">
      <c r="A836" s="197">
        <f t="shared" ref="A836:A899" si="13">A835+1</f>
        <v>835</v>
      </c>
      <c r="B836" s="10" t="s">
        <v>1384</v>
      </c>
      <c r="C836" s="10" t="s">
        <v>1391</v>
      </c>
      <c r="D836" s="10" t="s">
        <v>867</v>
      </c>
      <c r="E836" s="23" t="s">
        <v>5198</v>
      </c>
      <c r="F836" s="84" t="s">
        <v>4586</v>
      </c>
      <c r="G836" s="84" t="s">
        <v>4587</v>
      </c>
      <c r="H836" s="10" t="s">
        <v>1392</v>
      </c>
      <c r="I836" s="10" t="s">
        <v>4588</v>
      </c>
      <c r="J836" s="28" t="s">
        <v>1393</v>
      </c>
      <c r="K836" s="62" t="s">
        <v>1400</v>
      </c>
      <c r="L836" s="238">
        <v>7200000</v>
      </c>
    </row>
    <row r="837" spans="1:12" ht="36" x14ac:dyDescent="0.2">
      <c r="A837" s="197">
        <f t="shared" si="13"/>
        <v>836</v>
      </c>
      <c r="B837" s="10" t="s">
        <v>1384</v>
      </c>
      <c r="C837" s="10" t="s">
        <v>1391</v>
      </c>
      <c r="D837" s="10" t="s">
        <v>867</v>
      </c>
      <c r="E837" s="23" t="s">
        <v>5198</v>
      </c>
      <c r="F837" s="84" t="s">
        <v>4589</v>
      </c>
      <c r="G837" s="84" t="s">
        <v>4590</v>
      </c>
      <c r="H837" s="10" t="s">
        <v>1392</v>
      </c>
      <c r="I837" s="10" t="s">
        <v>4591</v>
      </c>
      <c r="J837" s="28" t="s">
        <v>1393</v>
      </c>
      <c r="K837" s="62" t="s">
        <v>1401</v>
      </c>
      <c r="L837" s="238">
        <v>5000000</v>
      </c>
    </row>
    <row r="838" spans="1:12" ht="36" x14ac:dyDescent="0.2">
      <c r="A838" s="197">
        <f t="shared" si="13"/>
        <v>837</v>
      </c>
      <c r="B838" s="10" t="s">
        <v>1384</v>
      </c>
      <c r="C838" s="10" t="s">
        <v>1391</v>
      </c>
      <c r="D838" s="10" t="s">
        <v>867</v>
      </c>
      <c r="E838" s="23" t="s">
        <v>5198</v>
      </c>
      <c r="F838" s="84" t="s">
        <v>4592</v>
      </c>
      <c r="G838" s="84" t="s">
        <v>4593</v>
      </c>
      <c r="H838" s="10" t="s">
        <v>1392</v>
      </c>
      <c r="I838" s="10" t="s">
        <v>4594</v>
      </c>
      <c r="J838" s="28" t="s">
        <v>1393</v>
      </c>
      <c r="K838" s="62" t="s">
        <v>1402</v>
      </c>
      <c r="L838" s="238">
        <v>4200000</v>
      </c>
    </row>
    <row r="839" spans="1:12" ht="36" x14ac:dyDescent="0.2">
      <c r="A839" s="197">
        <f t="shared" si="13"/>
        <v>838</v>
      </c>
      <c r="B839" s="10" t="s">
        <v>1384</v>
      </c>
      <c r="C839" s="10" t="s">
        <v>1391</v>
      </c>
      <c r="D839" s="10" t="s">
        <v>867</v>
      </c>
      <c r="E839" s="23" t="s">
        <v>5198</v>
      </c>
      <c r="F839" s="84" t="s">
        <v>4595</v>
      </c>
      <c r="G839" s="84" t="s">
        <v>4596</v>
      </c>
      <c r="H839" s="10" t="s">
        <v>1392</v>
      </c>
      <c r="I839" s="10" t="s">
        <v>4597</v>
      </c>
      <c r="J839" s="28" t="s">
        <v>1393</v>
      </c>
      <c r="K839" s="62" t="s">
        <v>1403</v>
      </c>
      <c r="L839" s="238">
        <v>3200000</v>
      </c>
    </row>
    <row r="840" spans="1:12" ht="36" x14ac:dyDescent="0.2">
      <c r="A840" s="197">
        <f t="shared" si="13"/>
        <v>839</v>
      </c>
      <c r="B840" s="10" t="s">
        <v>1384</v>
      </c>
      <c r="C840" s="10" t="s">
        <v>1391</v>
      </c>
      <c r="D840" s="10" t="s">
        <v>867</v>
      </c>
      <c r="E840" s="23" t="s">
        <v>5198</v>
      </c>
      <c r="F840" s="84" t="s">
        <v>4598</v>
      </c>
      <c r="G840" s="84" t="s">
        <v>4599</v>
      </c>
      <c r="H840" s="10" t="s">
        <v>1392</v>
      </c>
      <c r="I840" s="10" t="s">
        <v>4600</v>
      </c>
      <c r="J840" s="28" t="s">
        <v>1393</v>
      </c>
      <c r="K840" s="62" t="s">
        <v>1404</v>
      </c>
      <c r="L840" s="238">
        <v>2000000</v>
      </c>
    </row>
    <row r="841" spans="1:12" ht="36" x14ac:dyDescent="0.2">
      <c r="A841" s="197">
        <f t="shared" si="13"/>
        <v>840</v>
      </c>
      <c r="B841" s="10" t="s">
        <v>1384</v>
      </c>
      <c r="C841" s="10" t="s">
        <v>1391</v>
      </c>
      <c r="D841" s="10" t="s">
        <v>867</v>
      </c>
      <c r="E841" s="23" t="s">
        <v>5198</v>
      </c>
      <c r="F841" s="84" t="s">
        <v>4601</v>
      </c>
      <c r="G841" s="84" t="s">
        <v>4602</v>
      </c>
      <c r="H841" s="10" t="s">
        <v>1392</v>
      </c>
      <c r="I841" s="10" t="s">
        <v>4603</v>
      </c>
      <c r="J841" s="28" t="s">
        <v>1393</v>
      </c>
      <c r="K841" s="62" t="s">
        <v>1405</v>
      </c>
      <c r="L841" s="238">
        <v>1500000</v>
      </c>
    </row>
    <row r="842" spans="1:12" ht="36" x14ac:dyDescent="0.2">
      <c r="A842" s="197">
        <f t="shared" si="13"/>
        <v>841</v>
      </c>
      <c r="B842" s="10" t="s">
        <v>1384</v>
      </c>
      <c r="C842" s="10" t="s">
        <v>1391</v>
      </c>
      <c r="D842" s="10" t="s">
        <v>867</v>
      </c>
      <c r="E842" s="23" t="s">
        <v>5198</v>
      </c>
      <c r="F842" s="84" t="s">
        <v>4604</v>
      </c>
      <c r="G842" s="84" t="s">
        <v>4605</v>
      </c>
      <c r="H842" s="10" t="s">
        <v>1392</v>
      </c>
      <c r="I842" s="10" t="s">
        <v>4606</v>
      </c>
      <c r="J842" s="28" t="s">
        <v>1393</v>
      </c>
      <c r="K842" s="62" t="s">
        <v>1406</v>
      </c>
      <c r="L842" s="238">
        <v>1500000</v>
      </c>
    </row>
    <row r="843" spans="1:12" ht="36" x14ac:dyDescent="0.2">
      <c r="A843" s="197">
        <f t="shared" si="13"/>
        <v>842</v>
      </c>
      <c r="B843" s="10" t="s">
        <v>1384</v>
      </c>
      <c r="C843" s="10" t="s">
        <v>1391</v>
      </c>
      <c r="D843" s="10" t="s">
        <v>867</v>
      </c>
      <c r="E843" s="23" t="s">
        <v>5198</v>
      </c>
      <c r="F843" s="84" t="s">
        <v>4607</v>
      </c>
      <c r="G843" s="84" t="s">
        <v>4608</v>
      </c>
      <c r="H843" s="10" t="s">
        <v>1392</v>
      </c>
      <c r="I843" s="10" t="s">
        <v>4609</v>
      </c>
      <c r="J843" s="28" t="s">
        <v>1393</v>
      </c>
      <c r="K843" s="62" t="s">
        <v>1407</v>
      </c>
      <c r="L843" s="238">
        <v>1200000</v>
      </c>
    </row>
    <row r="844" spans="1:12" ht="36" x14ac:dyDescent="0.2">
      <c r="A844" s="197">
        <f t="shared" si="13"/>
        <v>843</v>
      </c>
      <c r="B844" s="10" t="s">
        <v>1384</v>
      </c>
      <c r="C844" s="10" t="s">
        <v>1391</v>
      </c>
      <c r="D844" s="10" t="s">
        <v>867</v>
      </c>
      <c r="E844" s="23" t="s">
        <v>5198</v>
      </c>
      <c r="F844" s="84" t="s">
        <v>4610</v>
      </c>
      <c r="G844" s="84" t="s">
        <v>4611</v>
      </c>
      <c r="H844" s="10" t="s">
        <v>1392</v>
      </c>
      <c r="I844" s="10" t="s">
        <v>4612</v>
      </c>
      <c r="J844" s="28" t="s">
        <v>1393</v>
      </c>
      <c r="K844" s="62" t="s">
        <v>1408</v>
      </c>
      <c r="L844" s="238">
        <v>3000000</v>
      </c>
    </row>
    <row r="845" spans="1:12" ht="36" x14ac:dyDescent="0.2">
      <c r="A845" s="197">
        <f t="shared" si="13"/>
        <v>844</v>
      </c>
      <c r="B845" s="10" t="s">
        <v>1384</v>
      </c>
      <c r="C845" s="10" t="s">
        <v>1391</v>
      </c>
      <c r="D845" s="10" t="s">
        <v>867</v>
      </c>
      <c r="E845" s="23" t="s">
        <v>5198</v>
      </c>
      <c r="F845" s="84" t="s">
        <v>4613</v>
      </c>
      <c r="G845" s="84" t="s">
        <v>4614</v>
      </c>
      <c r="H845" s="10" t="s">
        <v>1392</v>
      </c>
      <c r="I845" s="10" t="s">
        <v>4615</v>
      </c>
      <c r="J845" s="28" t="s">
        <v>1393</v>
      </c>
      <c r="K845" s="85" t="s">
        <v>1409</v>
      </c>
      <c r="L845" s="238">
        <v>8000000</v>
      </c>
    </row>
    <row r="846" spans="1:12" ht="36" x14ac:dyDescent="0.2">
      <c r="A846" s="197">
        <f t="shared" si="13"/>
        <v>845</v>
      </c>
      <c r="B846" s="10" t="s">
        <v>1384</v>
      </c>
      <c r="C846" s="10" t="s">
        <v>1391</v>
      </c>
      <c r="D846" s="10" t="s">
        <v>867</v>
      </c>
      <c r="E846" s="23" t="s">
        <v>5198</v>
      </c>
      <c r="F846" s="84" t="s">
        <v>4616</v>
      </c>
      <c r="G846" s="84" t="s">
        <v>4617</v>
      </c>
      <c r="H846" s="10" t="s">
        <v>1392</v>
      </c>
      <c r="I846" s="10" t="s">
        <v>4618</v>
      </c>
      <c r="J846" s="28" t="s">
        <v>1393</v>
      </c>
      <c r="K846" s="62" t="s">
        <v>1410</v>
      </c>
      <c r="L846" s="238">
        <v>4200000</v>
      </c>
    </row>
    <row r="847" spans="1:12" ht="36" x14ac:dyDescent="0.2">
      <c r="A847" s="197">
        <f t="shared" si="13"/>
        <v>846</v>
      </c>
      <c r="B847" s="10" t="s">
        <v>1384</v>
      </c>
      <c r="C847" s="10" t="s">
        <v>1391</v>
      </c>
      <c r="D847" s="10" t="s">
        <v>867</v>
      </c>
      <c r="E847" s="23" t="s">
        <v>5198</v>
      </c>
      <c r="F847" s="84" t="s">
        <v>4619</v>
      </c>
      <c r="G847" s="84" t="s">
        <v>4620</v>
      </c>
      <c r="H847" s="10" t="s">
        <v>1392</v>
      </c>
      <c r="I847" s="10" t="s">
        <v>4621</v>
      </c>
      <c r="J847" s="28" t="s">
        <v>1393</v>
      </c>
      <c r="K847" s="62" t="s">
        <v>1411</v>
      </c>
      <c r="L847" s="238">
        <v>13420000</v>
      </c>
    </row>
    <row r="848" spans="1:12" ht="36" x14ac:dyDescent="0.2">
      <c r="A848" s="197">
        <f t="shared" si="13"/>
        <v>847</v>
      </c>
      <c r="B848" s="10" t="s">
        <v>1384</v>
      </c>
      <c r="C848" s="10" t="s">
        <v>1391</v>
      </c>
      <c r="D848" s="10" t="s">
        <v>867</v>
      </c>
      <c r="E848" s="23" t="s">
        <v>5198</v>
      </c>
      <c r="F848" s="84" t="s">
        <v>4622</v>
      </c>
      <c r="G848" s="84" t="s">
        <v>4623</v>
      </c>
      <c r="H848" s="10" t="s">
        <v>1392</v>
      </c>
      <c r="I848" s="10" t="s">
        <v>4624</v>
      </c>
      <c r="J848" s="28" t="s">
        <v>1393</v>
      </c>
      <c r="K848" s="85" t="s">
        <v>1412</v>
      </c>
      <c r="L848" s="241">
        <v>15000000</v>
      </c>
    </row>
    <row r="849" spans="1:12" ht="36" x14ac:dyDescent="0.2">
      <c r="A849" s="197">
        <f t="shared" si="13"/>
        <v>848</v>
      </c>
      <c r="B849" s="10" t="s">
        <v>1384</v>
      </c>
      <c r="C849" s="10" t="s">
        <v>1391</v>
      </c>
      <c r="D849" s="10" t="s">
        <v>867</v>
      </c>
      <c r="E849" s="23" t="s">
        <v>5198</v>
      </c>
      <c r="F849" s="84" t="s">
        <v>4625</v>
      </c>
      <c r="G849" s="84" t="s">
        <v>4626</v>
      </c>
      <c r="H849" s="10" t="s">
        <v>1392</v>
      </c>
      <c r="I849" s="10" t="s">
        <v>4627</v>
      </c>
      <c r="J849" s="28" t="s">
        <v>1393</v>
      </c>
      <c r="K849" s="85" t="s">
        <v>1413</v>
      </c>
      <c r="L849" s="241">
        <v>12000000</v>
      </c>
    </row>
    <row r="850" spans="1:12" ht="36" x14ac:dyDescent="0.2">
      <c r="A850" s="197">
        <f t="shared" si="13"/>
        <v>849</v>
      </c>
      <c r="B850" s="10" t="s">
        <v>1384</v>
      </c>
      <c r="C850" s="10" t="s">
        <v>1391</v>
      </c>
      <c r="D850" s="10" t="s">
        <v>867</v>
      </c>
      <c r="E850" s="23" t="s">
        <v>5198</v>
      </c>
      <c r="F850" s="84" t="s">
        <v>4628</v>
      </c>
      <c r="G850" s="84" t="s">
        <v>4629</v>
      </c>
      <c r="H850" s="10" t="s">
        <v>1392</v>
      </c>
      <c r="I850" s="10" t="s">
        <v>4630</v>
      </c>
      <c r="J850" s="28" t="s">
        <v>1393</v>
      </c>
      <c r="K850" s="85" t="s">
        <v>1414</v>
      </c>
      <c r="L850" s="241">
        <v>30000000</v>
      </c>
    </row>
    <row r="851" spans="1:12" ht="36" x14ac:dyDescent="0.2">
      <c r="A851" s="197">
        <f t="shared" si="13"/>
        <v>850</v>
      </c>
      <c r="B851" s="10" t="s">
        <v>1384</v>
      </c>
      <c r="C851" s="10" t="s">
        <v>1391</v>
      </c>
      <c r="D851" s="10" t="s">
        <v>867</v>
      </c>
      <c r="E851" s="23" t="s">
        <v>5198</v>
      </c>
      <c r="F851" s="84" t="s">
        <v>4631</v>
      </c>
      <c r="G851" s="84" t="s">
        <v>4632</v>
      </c>
      <c r="H851" s="10" t="s">
        <v>1392</v>
      </c>
      <c r="I851" s="10" t="s">
        <v>4633</v>
      </c>
      <c r="J851" s="28" t="s">
        <v>1393</v>
      </c>
      <c r="K851" s="85" t="s">
        <v>1415</v>
      </c>
      <c r="L851" s="241">
        <v>7500000</v>
      </c>
    </row>
    <row r="852" spans="1:12" ht="36" x14ac:dyDescent="0.2">
      <c r="A852" s="197">
        <f t="shared" si="13"/>
        <v>851</v>
      </c>
      <c r="B852" s="10" t="s">
        <v>1384</v>
      </c>
      <c r="C852" s="10" t="s">
        <v>1391</v>
      </c>
      <c r="D852" s="10" t="s">
        <v>867</v>
      </c>
      <c r="E852" s="23" t="s">
        <v>5198</v>
      </c>
      <c r="F852" s="84" t="s">
        <v>4634</v>
      </c>
      <c r="G852" s="84" t="s">
        <v>4635</v>
      </c>
      <c r="H852" s="10" t="s">
        <v>1392</v>
      </c>
      <c r="I852" s="10" t="s">
        <v>4636</v>
      </c>
      <c r="J852" s="28" t="s">
        <v>1393</v>
      </c>
      <c r="K852" s="62" t="s">
        <v>1416</v>
      </c>
      <c r="L852" s="238">
        <v>1500000</v>
      </c>
    </row>
    <row r="853" spans="1:12" ht="36" x14ac:dyDescent="0.2">
      <c r="A853" s="197">
        <f t="shared" si="13"/>
        <v>852</v>
      </c>
      <c r="B853" s="10" t="s">
        <v>1384</v>
      </c>
      <c r="C853" s="10" t="s">
        <v>1391</v>
      </c>
      <c r="D853" s="10" t="s">
        <v>867</v>
      </c>
      <c r="E853" s="23" t="s">
        <v>5198</v>
      </c>
      <c r="F853" s="84" t="s">
        <v>4637</v>
      </c>
      <c r="G853" s="84" t="s">
        <v>4638</v>
      </c>
      <c r="H853" s="10" t="s">
        <v>1392</v>
      </c>
      <c r="I853" s="10" t="s">
        <v>4639</v>
      </c>
      <c r="J853" s="28" t="s">
        <v>1393</v>
      </c>
      <c r="K853" s="62" t="s">
        <v>1417</v>
      </c>
      <c r="L853" s="238">
        <v>5714000</v>
      </c>
    </row>
    <row r="854" spans="1:12" ht="36" x14ac:dyDescent="0.2">
      <c r="A854" s="197">
        <f t="shared" si="13"/>
        <v>853</v>
      </c>
      <c r="B854" s="10" t="s">
        <v>1384</v>
      </c>
      <c r="C854" s="10" t="s">
        <v>1391</v>
      </c>
      <c r="D854" s="10" t="s">
        <v>867</v>
      </c>
      <c r="E854" s="23" t="s">
        <v>5198</v>
      </c>
      <c r="F854" s="84" t="s">
        <v>4640</v>
      </c>
      <c r="G854" s="84" t="s">
        <v>4641</v>
      </c>
      <c r="H854" s="10" t="s">
        <v>1392</v>
      </c>
      <c r="I854" s="10" t="s">
        <v>4642</v>
      </c>
      <c r="J854" s="28" t="s">
        <v>1393</v>
      </c>
      <c r="K854" s="85" t="s">
        <v>1418</v>
      </c>
      <c r="L854" s="241">
        <v>2100000</v>
      </c>
    </row>
    <row r="855" spans="1:12" ht="36" x14ac:dyDescent="0.2">
      <c r="A855" s="197">
        <f t="shared" si="13"/>
        <v>854</v>
      </c>
      <c r="B855" s="10" t="s">
        <v>1384</v>
      </c>
      <c r="C855" s="10" t="s">
        <v>1391</v>
      </c>
      <c r="D855" s="10" t="s">
        <v>867</v>
      </c>
      <c r="E855" s="23" t="s">
        <v>5198</v>
      </c>
      <c r="F855" s="84" t="s">
        <v>4643</v>
      </c>
      <c r="G855" s="84" t="s">
        <v>4644</v>
      </c>
      <c r="H855" s="10" t="s">
        <v>1392</v>
      </c>
      <c r="I855" s="10" t="s">
        <v>4645</v>
      </c>
      <c r="J855" s="28" t="s">
        <v>1393</v>
      </c>
      <c r="K855" s="87" t="s">
        <v>1419</v>
      </c>
      <c r="L855" s="238">
        <v>19000000</v>
      </c>
    </row>
    <row r="856" spans="1:12" ht="36" x14ac:dyDescent="0.2">
      <c r="A856" s="197">
        <f t="shared" si="13"/>
        <v>855</v>
      </c>
      <c r="B856" s="10" t="s">
        <v>1384</v>
      </c>
      <c r="C856" s="10" t="s">
        <v>1391</v>
      </c>
      <c r="D856" s="10" t="s">
        <v>867</v>
      </c>
      <c r="E856" s="23" t="s">
        <v>5198</v>
      </c>
      <c r="F856" s="84" t="s">
        <v>4646</v>
      </c>
      <c r="G856" s="84" t="s">
        <v>4647</v>
      </c>
      <c r="H856" s="10" t="s">
        <v>1392</v>
      </c>
      <c r="I856" s="10" t="s">
        <v>4648</v>
      </c>
      <c r="J856" s="28" t="s">
        <v>1393</v>
      </c>
      <c r="K856" s="85" t="s">
        <v>1420</v>
      </c>
      <c r="L856" s="238">
        <v>13875000</v>
      </c>
    </row>
    <row r="857" spans="1:12" ht="36" x14ac:dyDescent="0.2">
      <c r="A857" s="197">
        <f t="shared" si="13"/>
        <v>856</v>
      </c>
      <c r="B857" s="10" t="s">
        <v>1384</v>
      </c>
      <c r="C857" s="10" t="s">
        <v>1391</v>
      </c>
      <c r="D857" s="10" t="s">
        <v>867</v>
      </c>
      <c r="E857" s="23" t="s">
        <v>5198</v>
      </c>
      <c r="F857" s="84" t="s">
        <v>4649</v>
      </c>
      <c r="G857" s="84" t="s">
        <v>4650</v>
      </c>
      <c r="H857" s="10" t="s">
        <v>1392</v>
      </c>
      <c r="I857" s="10" t="s">
        <v>4651</v>
      </c>
      <c r="J857" s="28" t="s">
        <v>1393</v>
      </c>
      <c r="K857" s="85" t="s">
        <v>1421</v>
      </c>
      <c r="L857" s="238">
        <v>11150000</v>
      </c>
    </row>
    <row r="858" spans="1:12" ht="36" x14ac:dyDescent="0.2">
      <c r="A858" s="197">
        <f t="shared" si="13"/>
        <v>857</v>
      </c>
      <c r="B858" s="10" t="s">
        <v>1384</v>
      </c>
      <c r="C858" s="10" t="s">
        <v>1391</v>
      </c>
      <c r="D858" s="10" t="s">
        <v>867</v>
      </c>
      <c r="E858" s="23" t="s">
        <v>5198</v>
      </c>
      <c r="F858" s="84" t="s">
        <v>4652</v>
      </c>
      <c r="G858" s="84" t="s">
        <v>4653</v>
      </c>
      <c r="H858" s="10" t="s">
        <v>1392</v>
      </c>
      <c r="I858" s="10" t="s">
        <v>4654</v>
      </c>
      <c r="J858" s="28" t="s">
        <v>1393</v>
      </c>
      <c r="K858" s="85" t="s">
        <v>1422</v>
      </c>
      <c r="L858" s="238">
        <v>8000000</v>
      </c>
    </row>
    <row r="859" spans="1:12" ht="36" x14ac:dyDescent="0.2">
      <c r="A859" s="197">
        <f t="shared" si="13"/>
        <v>858</v>
      </c>
      <c r="B859" s="10" t="s">
        <v>1384</v>
      </c>
      <c r="C859" s="10" t="s">
        <v>1391</v>
      </c>
      <c r="D859" s="10" t="s">
        <v>867</v>
      </c>
      <c r="E859" s="23" t="s">
        <v>5198</v>
      </c>
      <c r="F859" s="84" t="s">
        <v>4655</v>
      </c>
      <c r="G859" s="84" t="s">
        <v>4656</v>
      </c>
      <c r="H859" s="10" t="s">
        <v>1392</v>
      </c>
      <c r="I859" s="10" t="s">
        <v>4657</v>
      </c>
      <c r="J859" s="28" t="s">
        <v>1393</v>
      </c>
      <c r="K859" s="85" t="s">
        <v>1423</v>
      </c>
      <c r="L859" s="241">
        <v>8000000</v>
      </c>
    </row>
    <row r="860" spans="1:12" ht="36" x14ac:dyDescent="0.2">
      <c r="A860" s="197">
        <f t="shared" si="13"/>
        <v>859</v>
      </c>
      <c r="B860" s="10" t="s">
        <v>1384</v>
      </c>
      <c r="C860" s="10" t="s">
        <v>1391</v>
      </c>
      <c r="D860" s="10" t="s">
        <v>867</v>
      </c>
      <c r="E860" s="23" t="s">
        <v>5198</v>
      </c>
      <c r="F860" s="84" t="s">
        <v>4658</v>
      </c>
      <c r="G860" s="84" t="s">
        <v>4659</v>
      </c>
      <c r="H860" s="10" t="s">
        <v>1392</v>
      </c>
      <c r="I860" s="10" t="s">
        <v>4660</v>
      </c>
      <c r="J860" s="28" t="s">
        <v>1393</v>
      </c>
      <c r="K860" s="86" t="s">
        <v>1424</v>
      </c>
      <c r="L860" s="238">
        <v>2500000</v>
      </c>
    </row>
    <row r="861" spans="1:12" ht="36" x14ac:dyDescent="0.2">
      <c r="A861" s="197">
        <f t="shared" si="13"/>
        <v>860</v>
      </c>
      <c r="B861" s="10" t="s">
        <v>1384</v>
      </c>
      <c r="C861" s="10" t="s">
        <v>1391</v>
      </c>
      <c r="D861" s="10" t="s">
        <v>867</v>
      </c>
      <c r="E861" s="23" t="s">
        <v>5198</v>
      </c>
      <c r="F861" s="84" t="s">
        <v>4661</v>
      </c>
      <c r="G861" s="84" t="s">
        <v>4662</v>
      </c>
      <c r="H861" s="10" t="s">
        <v>1392</v>
      </c>
      <c r="I861" s="10" t="s">
        <v>4663</v>
      </c>
      <c r="J861" s="28" t="s">
        <v>1393</v>
      </c>
      <c r="K861" s="62" t="s">
        <v>1425</v>
      </c>
      <c r="L861" s="238">
        <v>3000000</v>
      </c>
    </row>
    <row r="862" spans="1:12" ht="36" x14ac:dyDescent="0.2">
      <c r="A862" s="197">
        <f t="shared" si="13"/>
        <v>861</v>
      </c>
      <c r="B862" s="10" t="s">
        <v>1384</v>
      </c>
      <c r="C862" s="10" t="s">
        <v>1391</v>
      </c>
      <c r="D862" s="10" t="s">
        <v>867</v>
      </c>
      <c r="E862" s="23" t="s">
        <v>5198</v>
      </c>
      <c r="F862" s="84" t="s">
        <v>4664</v>
      </c>
      <c r="G862" s="84" t="s">
        <v>4665</v>
      </c>
      <c r="H862" s="10" t="s">
        <v>1392</v>
      </c>
      <c r="I862" s="10" t="s">
        <v>4666</v>
      </c>
      <c r="J862" s="28" t="s">
        <v>1393</v>
      </c>
      <c r="K862" s="62" t="s">
        <v>1426</v>
      </c>
      <c r="L862" s="238">
        <v>1500000</v>
      </c>
    </row>
    <row r="863" spans="1:12" ht="36" x14ac:dyDescent="0.2">
      <c r="A863" s="197">
        <f t="shared" si="13"/>
        <v>862</v>
      </c>
      <c r="B863" s="10" t="s">
        <v>1384</v>
      </c>
      <c r="C863" s="10" t="s">
        <v>1391</v>
      </c>
      <c r="D863" s="10" t="s">
        <v>867</v>
      </c>
      <c r="E863" s="23" t="s">
        <v>5198</v>
      </c>
      <c r="F863" s="84" t="s">
        <v>4667</v>
      </c>
      <c r="G863" s="84" t="s">
        <v>4668</v>
      </c>
      <c r="H863" s="10" t="s">
        <v>1392</v>
      </c>
      <c r="I863" s="10" t="s">
        <v>4669</v>
      </c>
      <c r="J863" s="28" t="s">
        <v>1393</v>
      </c>
      <c r="K863" s="85" t="s">
        <v>1427</v>
      </c>
      <c r="L863" s="240">
        <v>11000000</v>
      </c>
    </row>
    <row r="864" spans="1:12" ht="36" x14ac:dyDescent="0.2">
      <c r="A864" s="197">
        <f t="shared" si="13"/>
        <v>863</v>
      </c>
      <c r="B864" s="10" t="s">
        <v>1384</v>
      </c>
      <c r="C864" s="10" t="s">
        <v>1391</v>
      </c>
      <c r="D864" s="10" t="s">
        <v>867</v>
      </c>
      <c r="E864" s="23" t="s">
        <v>5198</v>
      </c>
      <c r="F864" s="84" t="s">
        <v>4670</v>
      </c>
      <c r="G864" s="84" t="s">
        <v>4671</v>
      </c>
      <c r="H864" s="10" t="s">
        <v>1392</v>
      </c>
      <c r="I864" s="10" t="s">
        <v>4672</v>
      </c>
      <c r="J864" s="28" t="s">
        <v>1393</v>
      </c>
      <c r="K864" s="62" t="s">
        <v>1428</v>
      </c>
      <c r="L864" s="238">
        <v>5715000</v>
      </c>
    </row>
    <row r="865" spans="1:12" ht="36" x14ac:dyDescent="0.2">
      <c r="A865" s="197">
        <f t="shared" si="13"/>
        <v>864</v>
      </c>
      <c r="B865" s="10" t="s">
        <v>1384</v>
      </c>
      <c r="C865" s="10" t="s">
        <v>1391</v>
      </c>
      <c r="D865" s="10" t="s">
        <v>867</v>
      </c>
      <c r="E865" s="23" t="s">
        <v>5198</v>
      </c>
      <c r="F865" s="84" t="s">
        <v>4673</v>
      </c>
      <c r="G865" s="84" t="s">
        <v>4674</v>
      </c>
      <c r="H865" s="10" t="s">
        <v>1392</v>
      </c>
      <c r="I865" s="10" t="s">
        <v>4675</v>
      </c>
      <c r="J865" s="28" t="s">
        <v>1393</v>
      </c>
      <c r="K865" s="85" t="s">
        <v>1429</v>
      </c>
      <c r="L865" s="240">
        <v>13000000</v>
      </c>
    </row>
    <row r="866" spans="1:12" ht="36" x14ac:dyDescent="0.2">
      <c r="A866" s="197">
        <f t="shared" si="13"/>
        <v>865</v>
      </c>
      <c r="B866" s="10" t="s">
        <v>1384</v>
      </c>
      <c r="C866" s="10" t="s">
        <v>1391</v>
      </c>
      <c r="D866" s="10" t="s">
        <v>867</v>
      </c>
      <c r="E866" s="23" t="s">
        <v>5198</v>
      </c>
      <c r="F866" s="84" t="s">
        <v>4676</v>
      </c>
      <c r="G866" s="84" t="s">
        <v>4677</v>
      </c>
      <c r="H866" s="10" t="s">
        <v>1392</v>
      </c>
      <c r="I866" s="10" t="s">
        <v>4678</v>
      </c>
      <c r="J866" s="28" t="s">
        <v>1393</v>
      </c>
      <c r="K866" s="85" t="s">
        <v>1430</v>
      </c>
      <c r="L866" s="240">
        <v>9600000</v>
      </c>
    </row>
    <row r="867" spans="1:12" ht="36" x14ac:dyDescent="0.2">
      <c r="A867" s="197">
        <f t="shared" si="13"/>
        <v>866</v>
      </c>
      <c r="B867" s="10" t="s">
        <v>1384</v>
      </c>
      <c r="C867" s="10" t="s">
        <v>1391</v>
      </c>
      <c r="D867" s="10" t="s">
        <v>867</v>
      </c>
      <c r="E867" s="23" t="s">
        <v>5198</v>
      </c>
      <c r="F867" s="84" t="s">
        <v>4679</v>
      </c>
      <c r="G867" s="84" t="s">
        <v>4680</v>
      </c>
      <c r="H867" s="10" t="s">
        <v>1392</v>
      </c>
      <c r="I867" s="10" t="s">
        <v>4681</v>
      </c>
      <c r="J867" s="28" t="s">
        <v>1393</v>
      </c>
      <c r="K867" s="85" t="s">
        <v>1431</v>
      </c>
      <c r="L867" s="240">
        <v>3600000</v>
      </c>
    </row>
    <row r="868" spans="1:12" ht="60" x14ac:dyDescent="0.2">
      <c r="A868" s="197">
        <f t="shared" si="13"/>
        <v>867</v>
      </c>
      <c r="B868" s="10" t="s">
        <v>1384</v>
      </c>
      <c r="C868" s="10" t="s">
        <v>1391</v>
      </c>
      <c r="D868" s="10" t="s">
        <v>867</v>
      </c>
      <c r="E868" s="23" t="s">
        <v>5198</v>
      </c>
      <c r="F868" s="84" t="s">
        <v>4682</v>
      </c>
      <c r="G868" s="84" t="s">
        <v>4683</v>
      </c>
      <c r="H868" s="10" t="s">
        <v>1392</v>
      </c>
      <c r="I868" s="10" t="s">
        <v>4684</v>
      </c>
      <c r="J868" s="28" t="s">
        <v>1393</v>
      </c>
      <c r="K868" s="85" t="s">
        <v>1432</v>
      </c>
      <c r="L868" s="240">
        <v>665000</v>
      </c>
    </row>
    <row r="869" spans="1:12" ht="60" x14ac:dyDescent="0.2">
      <c r="A869" s="197">
        <f t="shared" si="13"/>
        <v>868</v>
      </c>
      <c r="B869" s="10" t="s">
        <v>1384</v>
      </c>
      <c r="C869" s="10" t="s">
        <v>1391</v>
      </c>
      <c r="D869" s="10" t="s">
        <v>867</v>
      </c>
      <c r="E869" s="23" t="s">
        <v>5198</v>
      </c>
      <c r="F869" s="84" t="s">
        <v>4685</v>
      </c>
      <c r="G869" s="84" t="s">
        <v>4686</v>
      </c>
      <c r="H869" s="10" t="s">
        <v>1392</v>
      </c>
      <c r="I869" s="10" t="s">
        <v>4687</v>
      </c>
      <c r="J869" s="28" t="s">
        <v>1393</v>
      </c>
      <c r="K869" s="85" t="s">
        <v>1433</v>
      </c>
      <c r="L869" s="240">
        <v>683000</v>
      </c>
    </row>
    <row r="870" spans="1:12" ht="36" x14ac:dyDescent="0.2">
      <c r="A870" s="197">
        <f t="shared" si="13"/>
        <v>869</v>
      </c>
      <c r="B870" s="10" t="s">
        <v>1384</v>
      </c>
      <c r="C870" s="10" t="s">
        <v>1391</v>
      </c>
      <c r="D870" s="10" t="s">
        <v>867</v>
      </c>
      <c r="E870" s="23" t="s">
        <v>5198</v>
      </c>
      <c r="F870" s="84" t="s">
        <v>4688</v>
      </c>
      <c r="G870" s="84" t="s">
        <v>4689</v>
      </c>
      <c r="H870" s="10" t="s">
        <v>1392</v>
      </c>
      <c r="I870" s="10" t="s">
        <v>4690</v>
      </c>
      <c r="J870" s="28" t="s">
        <v>1393</v>
      </c>
      <c r="K870" s="85" t="s">
        <v>1434</v>
      </c>
      <c r="L870" s="240">
        <v>798000</v>
      </c>
    </row>
    <row r="871" spans="1:12" ht="36" x14ac:dyDescent="0.2">
      <c r="A871" s="197">
        <f t="shared" si="13"/>
        <v>870</v>
      </c>
      <c r="B871" s="10" t="s">
        <v>1384</v>
      </c>
      <c r="C871" s="10" t="s">
        <v>1391</v>
      </c>
      <c r="D871" s="10" t="s">
        <v>867</v>
      </c>
      <c r="E871" s="23" t="s">
        <v>5198</v>
      </c>
      <c r="F871" s="84" t="s">
        <v>4691</v>
      </c>
      <c r="G871" s="84" t="s">
        <v>4692</v>
      </c>
      <c r="H871" s="10" t="s">
        <v>1392</v>
      </c>
      <c r="I871" s="10" t="s">
        <v>4693</v>
      </c>
      <c r="J871" s="28" t="s">
        <v>1393</v>
      </c>
      <c r="K871" s="85" t="s">
        <v>1435</v>
      </c>
      <c r="L871" s="240">
        <v>534000</v>
      </c>
    </row>
    <row r="872" spans="1:12" ht="36" x14ac:dyDescent="0.2">
      <c r="A872" s="197">
        <f t="shared" si="13"/>
        <v>871</v>
      </c>
      <c r="B872" s="10" t="s">
        <v>1384</v>
      </c>
      <c r="C872" s="10" t="s">
        <v>1391</v>
      </c>
      <c r="D872" s="10" t="s">
        <v>867</v>
      </c>
      <c r="E872" s="23" t="s">
        <v>5198</v>
      </c>
      <c r="F872" s="84" t="s">
        <v>4694</v>
      </c>
      <c r="G872" s="84" t="s">
        <v>4695</v>
      </c>
      <c r="H872" s="10" t="s">
        <v>1392</v>
      </c>
      <c r="I872" s="10" t="s">
        <v>4696</v>
      </c>
      <c r="J872" s="28" t="s">
        <v>1393</v>
      </c>
      <c r="K872" s="64" t="s">
        <v>1436</v>
      </c>
      <c r="L872" s="239">
        <v>3445000</v>
      </c>
    </row>
    <row r="873" spans="1:12" ht="36" x14ac:dyDescent="0.2">
      <c r="A873" s="197">
        <f t="shared" si="13"/>
        <v>872</v>
      </c>
      <c r="B873" s="10" t="s">
        <v>1384</v>
      </c>
      <c r="C873" s="10" t="s">
        <v>1391</v>
      </c>
      <c r="D873" s="10" t="s">
        <v>867</v>
      </c>
      <c r="E873" s="23" t="s">
        <v>5198</v>
      </c>
      <c r="F873" s="84" t="s">
        <v>4697</v>
      </c>
      <c r="G873" s="84" t="s">
        <v>4698</v>
      </c>
      <c r="H873" s="10" t="s">
        <v>1392</v>
      </c>
      <c r="I873" s="10" t="s">
        <v>4699</v>
      </c>
      <c r="J873" s="28" t="s">
        <v>1393</v>
      </c>
      <c r="K873" s="88" t="s">
        <v>1437</v>
      </c>
      <c r="L873" s="241">
        <v>1580000</v>
      </c>
    </row>
    <row r="874" spans="1:12" ht="36" x14ac:dyDescent="0.2">
      <c r="A874" s="197">
        <f t="shared" si="13"/>
        <v>873</v>
      </c>
      <c r="B874" s="10" t="s">
        <v>1384</v>
      </c>
      <c r="C874" s="10" t="s">
        <v>1391</v>
      </c>
      <c r="D874" s="10" t="s">
        <v>867</v>
      </c>
      <c r="E874" s="23" t="s">
        <v>5198</v>
      </c>
      <c r="F874" s="84" t="s">
        <v>4700</v>
      </c>
      <c r="G874" s="84" t="s">
        <v>4701</v>
      </c>
      <c r="H874" s="10" t="s">
        <v>1392</v>
      </c>
      <c r="I874" s="10" t="s">
        <v>4702</v>
      </c>
      <c r="J874" s="28" t="s">
        <v>1393</v>
      </c>
      <c r="K874" s="21" t="s">
        <v>1438</v>
      </c>
      <c r="L874" s="238">
        <v>5900000</v>
      </c>
    </row>
    <row r="875" spans="1:12" ht="36" x14ac:dyDescent="0.2">
      <c r="A875" s="197">
        <f t="shared" si="13"/>
        <v>874</v>
      </c>
      <c r="B875" s="10" t="s">
        <v>1384</v>
      </c>
      <c r="C875" s="10" t="s">
        <v>1391</v>
      </c>
      <c r="D875" s="10" t="s">
        <v>867</v>
      </c>
      <c r="E875" s="23" t="s">
        <v>5198</v>
      </c>
      <c r="F875" s="84" t="s">
        <v>4703</v>
      </c>
      <c r="G875" s="84" t="s">
        <v>4704</v>
      </c>
      <c r="H875" s="10" t="s">
        <v>1392</v>
      </c>
      <c r="I875" s="10" t="s">
        <v>4705</v>
      </c>
      <c r="J875" s="28" t="s">
        <v>1393</v>
      </c>
      <c r="K875" s="21" t="s">
        <v>1439</v>
      </c>
      <c r="L875" s="238">
        <v>4150000</v>
      </c>
    </row>
    <row r="876" spans="1:12" ht="36" x14ac:dyDescent="0.2">
      <c r="A876" s="197">
        <f t="shared" si="13"/>
        <v>875</v>
      </c>
      <c r="B876" s="10" t="s">
        <v>1384</v>
      </c>
      <c r="C876" s="10" t="s">
        <v>1391</v>
      </c>
      <c r="D876" s="10" t="s">
        <v>867</v>
      </c>
      <c r="E876" s="23" t="s">
        <v>5198</v>
      </c>
      <c r="F876" s="84" t="s">
        <v>4706</v>
      </c>
      <c r="G876" s="84" t="s">
        <v>4707</v>
      </c>
      <c r="H876" s="10" t="s">
        <v>1392</v>
      </c>
      <c r="I876" s="10" t="s">
        <v>4708</v>
      </c>
      <c r="J876" s="28" t="s">
        <v>1393</v>
      </c>
      <c r="K876" s="85" t="s">
        <v>1440</v>
      </c>
      <c r="L876" s="240">
        <v>10000000</v>
      </c>
    </row>
    <row r="877" spans="1:12" ht="36" x14ac:dyDescent="0.2">
      <c r="A877" s="197">
        <f t="shared" si="13"/>
        <v>876</v>
      </c>
      <c r="B877" s="10" t="s">
        <v>1384</v>
      </c>
      <c r="C877" s="10" t="s">
        <v>1391</v>
      </c>
      <c r="D877" s="10" t="s">
        <v>867</v>
      </c>
      <c r="E877" s="23" t="s">
        <v>5198</v>
      </c>
      <c r="F877" s="84" t="s">
        <v>4709</v>
      </c>
      <c r="G877" s="84" t="s">
        <v>4710</v>
      </c>
      <c r="H877" s="10" t="s">
        <v>1392</v>
      </c>
      <c r="I877" s="10" t="s">
        <v>4711</v>
      </c>
      <c r="J877" s="28" t="s">
        <v>1393</v>
      </c>
      <c r="K877" s="85" t="s">
        <v>1441</v>
      </c>
      <c r="L877" s="240">
        <v>2000000</v>
      </c>
    </row>
    <row r="878" spans="1:12" ht="36" x14ac:dyDescent="0.2">
      <c r="A878" s="197">
        <f t="shared" si="13"/>
        <v>877</v>
      </c>
      <c r="B878" s="10" t="s">
        <v>1384</v>
      </c>
      <c r="C878" s="10" t="s">
        <v>1391</v>
      </c>
      <c r="D878" s="10" t="s">
        <v>867</v>
      </c>
      <c r="E878" s="23" t="s">
        <v>5198</v>
      </c>
      <c r="F878" s="84" t="s">
        <v>4712</v>
      </c>
      <c r="G878" s="84" t="s">
        <v>4713</v>
      </c>
      <c r="H878" s="10" t="s">
        <v>1392</v>
      </c>
      <c r="I878" s="10" t="s">
        <v>4714</v>
      </c>
      <c r="J878" s="28" t="s">
        <v>1393</v>
      </c>
      <c r="K878" s="64" t="s">
        <v>1442</v>
      </c>
      <c r="L878" s="239">
        <v>2150000</v>
      </c>
    </row>
    <row r="879" spans="1:12" ht="36" x14ac:dyDescent="0.2">
      <c r="A879" s="197">
        <f t="shared" si="13"/>
        <v>878</v>
      </c>
      <c r="B879" s="10" t="s">
        <v>1384</v>
      </c>
      <c r="C879" s="10" t="s">
        <v>1391</v>
      </c>
      <c r="D879" s="10" t="s">
        <v>867</v>
      </c>
      <c r="E879" s="23" t="s">
        <v>5198</v>
      </c>
      <c r="F879" s="84" t="s">
        <v>4715</v>
      </c>
      <c r="G879" s="84" t="s">
        <v>4716</v>
      </c>
      <c r="H879" s="10" t="s">
        <v>1392</v>
      </c>
      <c r="I879" s="10" t="s">
        <v>4717</v>
      </c>
      <c r="J879" s="28" t="s">
        <v>1393</v>
      </c>
      <c r="K879" s="21" t="s">
        <v>1443</v>
      </c>
      <c r="L879" s="238">
        <v>9500000</v>
      </c>
    </row>
    <row r="880" spans="1:12" ht="36" x14ac:dyDescent="0.2">
      <c r="A880" s="197">
        <f t="shared" si="13"/>
        <v>879</v>
      </c>
      <c r="B880" s="10" t="s">
        <v>1384</v>
      </c>
      <c r="C880" s="10" t="s">
        <v>1391</v>
      </c>
      <c r="D880" s="10" t="s">
        <v>867</v>
      </c>
      <c r="E880" s="23" t="s">
        <v>5198</v>
      </c>
      <c r="F880" s="84" t="s">
        <v>4718</v>
      </c>
      <c r="G880" s="84" t="s">
        <v>4719</v>
      </c>
      <c r="H880" s="10" t="s">
        <v>1392</v>
      </c>
      <c r="I880" s="10" t="s">
        <v>4720</v>
      </c>
      <c r="J880" s="28" t="s">
        <v>1393</v>
      </c>
      <c r="K880" s="21" t="s">
        <v>1444</v>
      </c>
      <c r="L880" s="238">
        <v>1760000</v>
      </c>
    </row>
    <row r="881" spans="1:12" ht="36" x14ac:dyDescent="0.2">
      <c r="A881" s="197">
        <f t="shared" si="13"/>
        <v>880</v>
      </c>
      <c r="B881" s="10" t="s">
        <v>1384</v>
      </c>
      <c r="C881" s="10" t="s">
        <v>1391</v>
      </c>
      <c r="D881" s="10" t="s">
        <v>867</v>
      </c>
      <c r="E881" s="23" t="s">
        <v>5198</v>
      </c>
      <c r="F881" s="84" t="s">
        <v>4721</v>
      </c>
      <c r="G881" s="84" t="s">
        <v>4722</v>
      </c>
      <c r="H881" s="10" t="s">
        <v>1392</v>
      </c>
      <c r="I881" s="10" t="s">
        <v>4723</v>
      </c>
      <c r="J881" s="28" t="s">
        <v>1393</v>
      </c>
      <c r="K881" s="21" t="s">
        <v>1445</v>
      </c>
      <c r="L881" s="238">
        <v>1600000</v>
      </c>
    </row>
    <row r="882" spans="1:12" ht="36" x14ac:dyDescent="0.2">
      <c r="A882" s="197">
        <f t="shared" si="13"/>
        <v>881</v>
      </c>
      <c r="B882" s="10" t="s">
        <v>1384</v>
      </c>
      <c r="C882" s="10" t="s">
        <v>1391</v>
      </c>
      <c r="D882" s="10" t="s">
        <v>867</v>
      </c>
      <c r="E882" s="23" t="s">
        <v>5198</v>
      </c>
      <c r="F882" s="84" t="s">
        <v>4724</v>
      </c>
      <c r="G882" s="84" t="s">
        <v>4725</v>
      </c>
      <c r="H882" s="10" t="s">
        <v>1392</v>
      </c>
      <c r="I882" s="10" t="s">
        <v>4726</v>
      </c>
      <c r="J882" s="28" t="s">
        <v>1393</v>
      </c>
      <c r="K882" s="21" t="s">
        <v>1446</v>
      </c>
      <c r="L882" s="238">
        <v>10000000</v>
      </c>
    </row>
    <row r="883" spans="1:12" ht="36" x14ac:dyDescent="0.2">
      <c r="A883" s="197">
        <f t="shared" si="13"/>
        <v>882</v>
      </c>
      <c r="B883" s="10" t="s">
        <v>1384</v>
      </c>
      <c r="C883" s="10" t="s">
        <v>1391</v>
      </c>
      <c r="D883" s="10" t="s">
        <v>867</v>
      </c>
      <c r="E883" s="23" t="s">
        <v>5198</v>
      </c>
      <c r="F883" s="84" t="s">
        <v>4727</v>
      </c>
      <c r="G883" s="84" t="s">
        <v>4728</v>
      </c>
      <c r="H883" s="10" t="s">
        <v>1392</v>
      </c>
      <c r="I883" s="10" t="s">
        <v>4729</v>
      </c>
      <c r="J883" s="28" t="s">
        <v>1393</v>
      </c>
      <c r="K883" s="21" t="s">
        <v>1447</v>
      </c>
      <c r="L883" s="238">
        <v>625000</v>
      </c>
    </row>
    <row r="884" spans="1:12" ht="36" x14ac:dyDescent="0.2">
      <c r="A884" s="197">
        <f t="shared" si="13"/>
        <v>883</v>
      </c>
      <c r="B884" s="10" t="s">
        <v>1384</v>
      </c>
      <c r="C884" s="10" t="s">
        <v>1391</v>
      </c>
      <c r="D884" s="10" t="s">
        <v>867</v>
      </c>
      <c r="E884" s="23" t="s">
        <v>5198</v>
      </c>
      <c r="F884" s="84" t="s">
        <v>4730</v>
      </c>
      <c r="G884" s="84" t="s">
        <v>4731</v>
      </c>
      <c r="H884" s="10" t="s">
        <v>1392</v>
      </c>
      <c r="I884" s="10" t="s">
        <v>4732</v>
      </c>
      <c r="J884" s="28" t="s">
        <v>1393</v>
      </c>
      <c r="K884" s="21" t="s">
        <v>1448</v>
      </c>
      <c r="L884" s="238">
        <v>1800000</v>
      </c>
    </row>
    <row r="885" spans="1:12" ht="36" x14ac:dyDescent="0.2">
      <c r="A885" s="197">
        <f t="shared" si="13"/>
        <v>884</v>
      </c>
      <c r="B885" s="10" t="s">
        <v>1384</v>
      </c>
      <c r="C885" s="10" t="s">
        <v>1391</v>
      </c>
      <c r="D885" s="10" t="s">
        <v>867</v>
      </c>
      <c r="E885" s="23" t="s">
        <v>5198</v>
      </c>
      <c r="F885" s="84" t="s">
        <v>4733</v>
      </c>
      <c r="G885" s="84" t="s">
        <v>4734</v>
      </c>
      <c r="H885" s="10" t="s">
        <v>1392</v>
      </c>
      <c r="I885" s="10" t="s">
        <v>4735</v>
      </c>
      <c r="J885" s="28" t="s">
        <v>1393</v>
      </c>
      <c r="K885" s="21" t="s">
        <v>1449</v>
      </c>
      <c r="L885" s="238">
        <v>700000</v>
      </c>
    </row>
    <row r="886" spans="1:12" ht="36" x14ac:dyDescent="0.2">
      <c r="A886" s="197">
        <f t="shared" si="13"/>
        <v>885</v>
      </c>
      <c r="B886" s="10" t="s">
        <v>1384</v>
      </c>
      <c r="C886" s="10" t="s">
        <v>1391</v>
      </c>
      <c r="D886" s="10" t="s">
        <v>867</v>
      </c>
      <c r="E886" s="23" t="s">
        <v>5198</v>
      </c>
      <c r="F886" s="84" t="s">
        <v>4736</v>
      </c>
      <c r="G886" s="84" t="s">
        <v>4737</v>
      </c>
      <c r="H886" s="10" t="s">
        <v>1392</v>
      </c>
      <c r="I886" s="10" t="s">
        <v>4738</v>
      </c>
      <c r="J886" s="28" t="s">
        <v>1393</v>
      </c>
      <c r="K886" s="21" t="s">
        <v>1450</v>
      </c>
      <c r="L886" s="238">
        <v>1400000</v>
      </c>
    </row>
    <row r="887" spans="1:12" ht="36" x14ac:dyDescent="0.2">
      <c r="A887" s="197">
        <f t="shared" si="13"/>
        <v>886</v>
      </c>
      <c r="B887" s="10" t="s">
        <v>1384</v>
      </c>
      <c r="C887" s="10" t="s">
        <v>1391</v>
      </c>
      <c r="D887" s="10" t="s">
        <v>867</v>
      </c>
      <c r="E887" s="23" t="s">
        <v>5198</v>
      </c>
      <c r="F887" s="84" t="s">
        <v>4739</v>
      </c>
      <c r="G887" s="84" t="s">
        <v>4740</v>
      </c>
      <c r="H887" s="10" t="s">
        <v>1392</v>
      </c>
      <c r="I887" s="10" t="s">
        <v>4741</v>
      </c>
      <c r="J887" s="28" t="s">
        <v>1393</v>
      </c>
      <c r="K887" s="21" t="s">
        <v>1451</v>
      </c>
      <c r="L887" s="238">
        <v>1900000</v>
      </c>
    </row>
    <row r="888" spans="1:12" ht="36" x14ac:dyDescent="0.2">
      <c r="A888" s="197">
        <f t="shared" si="13"/>
        <v>887</v>
      </c>
      <c r="B888" s="10" t="s">
        <v>1384</v>
      </c>
      <c r="C888" s="10" t="s">
        <v>1391</v>
      </c>
      <c r="D888" s="10" t="s">
        <v>867</v>
      </c>
      <c r="E888" s="23" t="s">
        <v>5198</v>
      </c>
      <c r="F888" s="84" t="s">
        <v>4742</v>
      </c>
      <c r="G888" s="84" t="s">
        <v>4743</v>
      </c>
      <c r="H888" s="10" t="s">
        <v>1392</v>
      </c>
      <c r="I888" s="10" t="s">
        <v>4744</v>
      </c>
      <c r="J888" s="28" t="s">
        <v>1393</v>
      </c>
      <c r="K888" s="64" t="s">
        <v>1452</v>
      </c>
      <c r="L888" s="239">
        <v>2450000</v>
      </c>
    </row>
    <row r="889" spans="1:12" ht="36" x14ac:dyDescent="0.2">
      <c r="A889" s="197">
        <f t="shared" si="13"/>
        <v>888</v>
      </c>
      <c r="B889" s="10" t="s">
        <v>1384</v>
      </c>
      <c r="C889" s="10" t="s">
        <v>1391</v>
      </c>
      <c r="D889" s="10" t="s">
        <v>867</v>
      </c>
      <c r="E889" s="23" t="s">
        <v>5198</v>
      </c>
      <c r="F889" s="84" t="s">
        <v>4745</v>
      </c>
      <c r="G889" s="84" t="s">
        <v>4746</v>
      </c>
      <c r="H889" s="10" t="s">
        <v>1392</v>
      </c>
      <c r="I889" s="10" t="s">
        <v>4747</v>
      </c>
      <c r="J889" s="28" t="s">
        <v>1393</v>
      </c>
      <c r="K889" s="64" t="s">
        <v>1453</v>
      </c>
      <c r="L889" s="239">
        <v>750000</v>
      </c>
    </row>
    <row r="890" spans="1:12" ht="36" x14ac:dyDescent="0.2">
      <c r="A890" s="197">
        <f t="shared" si="13"/>
        <v>889</v>
      </c>
      <c r="B890" s="10" t="s">
        <v>1384</v>
      </c>
      <c r="C890" s="10" t="s">
        <v>1391</v>
      </c>
      <c r="D890" s="10" t="s">
        <v>867</v>
      </c>
      <c r="E890" s="23" t="s">
        <v>5198</v>
      </c>
      <c r="F890" s="84" t="s">
        <v>4748</v>
      </c>
      <c r="G890" s="84" t="s">
        <v>4749</v>
      </c>
      <c r="H890" s="10" t="s">
        <v>1392</v>
      </c>
      <c r="I890" s="10" t="s">
        <v>4750</v>
      </c>
      <c r="J890" s="28" t="s">
        <v>1393</v>
      </c>
      <c r="K890" s="64" t="s">
        <v>1454</v>
      </c>
      <c r="L890" s="239">
        <v>1318000</v>
      </c>
    </row>
    <row r="891" spans="1:12" ht="36" x14ac:dyDescent="0.2">
      <c r="A891" s="197">
        <f t="shared" si="13"/>
        <v>890</v>
      </c>
      <c r="B891" s="10" t="s">
        <v>1384</v>
      </c>
      <c r="C891" s="10" t="s">
        <v>1391</v>
      </c>
      <c r="D891" s="10" t="s">
        <v>867</v>
      </c>
      <c r="E891" s="23" t="s">
        <v>5198</v>
      </c>
      <c r="F891" s="84" t="s">
        <v>4751</v>
      </c>
      <c r="G891" s="84" t="s">
        <v>4752</v>
      </c>
      <c r="H891" s="10" t="s">
        <v>1392</v>
      </c>
      <c r="I891" s="10" t="s">
        <v>4753</v>
      </c>
      <c r="J891" s="28" t="s">
        <v>1393</v>
      </c>
      <c r="K891" s="85" t="s">
        <v>1455</v>
      </c>
      <c r="L891" s="241">
        <v>630000</v>
      </c>
    </row>
    <row r="892" spans="1:12" ht="36" x14ac:dyDescent="0.2">
      <c r="A892" s="197">
        <f t="shared" si="13"/>
        <v>891</v>
      </c>
      <c r="B892" s="10" t="s">
        <v>1384</v>
      </c>
      <c r="C892" s="10" t="s">
        <v>1391</v>
      </c>
      <c r="D892" s="10" t="s">
        <v>867</v>
      </c>
      <c r="E892" s="23" t="s">
        <v>5198</v>
      </c>
      <c r="F892" s="84" t="s">
        <v>4754</v>
      </c>
      <c r="G892" s="84" t="s">
        <v>4755</v>
      </c>
      <c r="H892" s="10" t="s">
        <v>1392</v>
      </c>
      <c r="I892" s="10" t="s">
        <v>4756</v>
      </c>
      <c r="J892" s="28" t="s">
        <v>1393</v>
      </c>
      <c r="K892" s="85" t="s">
        <v>1456</v>
      </c>
      <c r="L892" s="241">
        <v>880000</v>
      </c>
    </row>
    <row r="893" spans="1:12" ht="36" x14ac:dyDescent="0.2">
      <c r="A893" s="197">
        <f t="shared" si="13"/>
        <v>892</v>
      </c>
      <c r="B893" s="10" t="s">
        <v>1384</v>
      </c>
      <c r="C893" s="10" t="s">
        <v>1391</v>
      </c>
      <c r="D893" s="10" t="s">
        <v>867</v>
      </c>
      <c r="E893" s="23" t="s">
        <v>5198</v>
      </c>
      <c r="F893" s="84" t="s">
        <v>4757</v>
      </c>
      <c r="G893" s="84" t="s">
        <v>4758</v>
      </c>
      <c r="H893" s="10" t="s">
        <v>1392</v>
      </c>
      <c r="I893" s="10" t="s">
        <v>4759</v>
      </c>
      <c r="J893" s="28" t="s">
        <v>1393</v>
      </c>
      <c r="K893" s="85" t="s">
        <v>1450</v>
      </c>
      <c r="L893" s="241">
        <v>1400000</v>
      </c>
    </row>
    <row r="894" spans="1:12" ht="36" x14ac:dyDescent="0.2">
      <c r="A894" s="197">
        <f t="shared" si="13"/>
        <v>893</v>
      </c>
      <c r="B894" s="10" t="s">
        <v>1384</v>
      </c>
      <c r="C894" s="10" t="s">
        <v>1391</v>
      </c>
      <c r="D894" s="10" t="s">
        <v>867</v>
      </c>
      <c r="E894" s="23" t="s">
        <v>5198</v>
      </c>
      <c r="F894" s="84" t="s">
        <v>4760</v>
      </c>
      <c r="G894" s="84" t="s">
        <v>4761</v>
      </c>
      <c r="H894" s="10" t="s">
        <v>1392</v>
      </c>
      <c r="I894" s="10" t="s">
        <v>4762</v>
      </c>
      <c r="J894" s="28" t="s">
        <v>1393</v>
      </c>
      <c r="K894" s="89" t="s">
        <v>1457</v>
      </c>
      <c r="L894" s="238">
        <v>1327000</v>
      </c>
    </row>
    <row r="895" spans="1:12" ht="36" x14ac:dyDescent="0.2">
      <c r="A895" s="197">
        <f t="shared" si="13"/>
        <v>894</v>
      </c>
      <c r="B895" s="10" t="s">
        <v>1384</v>
      </c>
      <c r="C895" s="10" t="s">
        <v>1391</v>
      </c>
      <c r="D895" s="10" t="s">
        <v>867</v>
      </c>
      <c r="E895" s="23" t="s">
        <v>5198</v>
      </c>
      <c r="F895" s="84" t="s">
        <v>4763</v>
      </c>
      <c r="G895" s="84" t="s">
        <v>4764</v>
      </c>
      <c r="H895" s="10" t="s">
        <v>1392</v>
      </c>
      <c r="I895" s="10" t="s">
        <v>4765</v>
      </c>
      <c r="J895" s="28" t="s">
        <v>1393</v>
      </c>
      <c r="K895" s="64" t="s">
        <v>1458</v>
      </c>
      <c r="L895" s="239">
        <v>2872000</v>
      </c>
    </row>
    <row r="896" spans="1:12" ht="36" x14ac:dyDescent="0.2">
      <c r="A896" s="197">
        <f t="shared" si="13"/>
        <v>895</v>
      </c>
      <c r="B896" s="10" t="s">
        <v>1384</v>
      </c>
      <c r="C896" s="10" t="s">
        <v>1391</v>
      </c>
      <c r="D896" s="10" t="s">
        <v>867</v>
      </c>
      <c r="E896" s="23" t="s">
        <v>5198</v>
      </c>
      <c r="F896" s="84" t="s">
        <v>4766</v>
      </c>
      <c r="G896" s="84" t="s">
        <v>4767</v>
      </c>
      <c r="H896" s="10" t="s">
        <v>1392</v>
      </c>
      <c r="I896" s="10" t="s">
        <v>4768</v>
      </c>
      <c r="J896" s="28" t="s">
        <v>1393</v>
      </c>
      <c r="K896" s="64" t="s">
        <v>1459</v>
      </c>
      <c r="L896" s="239">
        <v>620000</v>
      </c>
    </row>
    <row r="897" spans="1:12" ht="36" x14ac:dyDescent="0.2">
      <c r="A897" s="197">
        <f t="shared" si="13"/>
        <v>896</v>
      </c>
      <c r="B897" s="10" t="s">
        <v>1384</v>
      </c>
      <c r="C897" s="10" t="s">
        <v>1391</v>
      </c>
      <c r="D897" s="10" t="s">
        <v>867</v>
      </c>
      <c r="E897" s="23" t="s">
        <v>5198</v>
      </c>
      <c r="F897" s="84" t="s">
        <v>4769</v>
      </c>
      <c r="G897" s="84" t="s">
        <v>4770</v>
      </c>
      <c r="H897" s="10" t="s">
        <v>1392</v>
      </c>
      <c r="I897" s="10" t="s">
        <v>4771</v>
      </c>
      <c r="J897" s="28" t="s">
        <v>1393</v>
      </c>
      <c r="K897" s="90" t="s">
        <v>1460</v>
      </c>
      <c r="L897" s="242">
        <v>550000</v>
      </c>
    </row>
    <row r="898" spans="1:12" ht="36" x14ac:dyDescent="0.2">
      <c r="A898" s="197">
        <f t="shared" si="13"/>
        <v>897</v>
      </c>
      <c r="B898" s="10" t="s">
        <v>1384</v>
      </c>
      <c r="C898" s="10" t="s">
        <v>1391</v>
      </c>
      <c r="D898" s="10" t="s">
        <v>867</v>
      </c>
      <c r="E898" s="23" t="s">
        <v>5198</v>
      </c>
      <c r="F898" s="84" t="s">
        <v>4772</v>
      </c>
      <c r="G898" s="84" t="s">
        <v>4773</v>
      </c>
      <c r="H898" s="10" t="s">
        <v>1392</v>
      </c>
      <c r="I898" s="10" t="s">
        <v>4774</v>
      </c>
      <c r="J898" s="28" t="s">
        <v>1393</v>
      </c>
      <c r="K898" s="91" t="s">
        <v>1461</v>
      </c>
      <c r="L898" s="239">
        <v>19500000</v>
      </c>
    </row>
    <row r="899" spans="1:12" ht="36" x14ac:dyDescent="0.2">
      <c r="A899" s="197">
        <f t="shared" si="13"/>
        <v>898</v>
      </c>
      <c r="B899" s="10" t="s">
        <v>1384</v>
      </c>
      <c r="C899" s="10" t="s">
        <v>1391</v>
      </c>
      <c r="D899" s="10" t="s">
        <v>867</v>
      </c>
      <c r="E899" s="23" t="s">
        <v>5198</v>
      </c>
      <c r="F899" s="84" t="s">
        <v>4775</v>
      </c>
      <c r="G899" s="84" t="s">
        <v>4776</v>
      </c>
      <c r="H899" s="10" t="s">
        <v>1392</v>
      </c>
      <c r="I899" s="10" t="s">
        <v>4777</v>
      </c>
      <c r="J899" s="28" t="s">
        <v>1393</v>
      </c>
      <c r="K899" s="91" t="s">
        <v>1462</v>
      </c>
      <c r="L899" s="239">
        <v>900000</v>
      </c>
    </row>
    <row r="900" spans="1:12" ht="36" x14ac:dyDescent="0.2">
      <c r="A900" s="197">
        <f t="shared" ref="A900:A963" si="14">A899+1</f>
        <v>899</v>
      </c>
      <c r="B900" s="10" t="s">
        <v>1384</v>
      </c>
      <c r="C900" s="10" t="s">
        <v>1391</v>
      </c>
      <c r="D900" s="10" t="s">
        <v>867</v>
      </c>
      <c r="E900" s="23" t="s">
        <v>5198</v>
      </c>
      <c r="F900" s="84" t="s">
        <v>4778</v>
      </c>
      <c r="G900" s="84" t="s">
        <v>4779</v>
      </c>
      <c r="H900" s="10" t="s">
        <v>1392</v>
      </c>
      <c r="I900" s="10" t="s">
        <v>4780</v>
      </c>
      <c r="J900" s="28" t="s">
        <v>1393</v>
      </c>
      <c r="K900" s="91" t="s">
        <v>1463</v>
      </c>
      <c r="L900" s="239">
        <v>5500000</v>
      </c>
    </row>
    <row r="901" spans="1:12" ht="36" x14ac:dyDescent="0.2">
      <c r="A901" s="197">
        <f t="shared" si="14"/>
        <v>900</v>
      </c>
      <c r="B901" s="10" t="s">
        <v>1384</v>
      </c>
      <c r="C901" s="10" t="s">
        <v>1391</v>
      </c>
      <c r="D901" s="10" t="s">
        <v>867</v>
      </c>
      <c r="E901" s="23" t="s">
        <v>5198</v>
      </c>
      <c r="F901" s="84" t="s">
        <v>4781</v>
      </c>
      <c r="G901" s="84" t="s">
        <v>4782</v>
      </c>
      <c r="H901" s="10" t="s">
        <v>1392</v>
      </c>
      <c r="I901" s="10" t="s">
        <v>4783</v>
      </c>
      <c r="J901" s="28" t="s">
        <v>1393</v>
      </c>
      <c r="K901" s="91" t="s">
        <v>1463</v>
      </c>
      <c r="L901" s="239">
        <v>12211000</v>
      </c>
    </row>
    <row r="902" spans="1:12" ht="36" x14ac:dyDescent="0.2">
      <c r="A902" s="197">
        <f t="shared" si="14"/>
        <v>901</v>
      </c>
      <c r="B902" s="10" t="s">
        <v>1384</v>
      </c>
      <c r="C902" s="10" t="s">
        <v>1391</v>
      </c>
      <c r="D902" s="10" t="s">
        <v>867</v>
      </c>
      <c r="E902" s="23" t="s">
        <v>5198</v>
      </c>
      <c r="F902" s="84" t="s">
        <v>4784</v>
      </c>
      <c r="G902" s="84" t="s">
        <v>4785</v>
      </c>
      <c r="H902" s="10" t="s">
        <v>1392</v>
      </c>
      <c r="I902" s="10" t="s">
        <v>4786</v>
      </c>
      <c r="J902" s="28" t="s">
        <v>1393</v>
      </c>
      <c r="K902" s="64" t="s">
        <v>1464</v>
      </c>
      <c r="L902" s="239">
        <v>600000</v>
      </c>
    </row>
    <row r="903" spans="1:12" ht="48" x14ac:dyDescent="0.2">
      <c r="A903" s="197">
        <f t="shared" si="14"/>
        <v>902</v>
      </c>
      <c r="B903" s="10" t="s">
        <v>1384</v>
      </c>
      <c r="C903" s="10" t="s">
        <v>1391</v>
      </c>
      <c r="D903" s="10" t="s">
        <v>867</v>
      </c>
      <c r="E903" s="23" t="s">
        <v>5198</v>
      </c>
      <c r="F903" s="84" t="s">
        <v>4787</v>
      </c>
      <c r="G903" s="84" t="s">
        <v>4788</v>
      </c>
      <c r="H903" s="10" t="s">
        <v>1392</v>
      </c>
      <c r="I903" s="10" t="s">
        <v>4789</v>
      </c>
      <c r="J903" s="28" t="s">
        <v>1393</v>
      </c>
      <c r="K903" s="64" t="s">
        <v>1465</v>
      </c>
      <c r="L903" s="239">
        <v>1300000</v>
      </c>
    </row>
    <row r="904" spans="1:12" ht="36" x14ac:dyDescent="0.2">
      <c r="A904" s="197">
        <f t="shared" si="14"/>
        <v>903</v>
      </c>
      <c r="B904" s="10" t="s">
        <v>1384</v>
      </c>
      <c r="C904" s="10" t="s">
        <v>1391</v>
      </c>
      <c r="D904" s="10" t="s">
        <v>867</v>
      </c>
      <c r="E904" s="23" t="s">
        <v>5198</v>
      </c>
      <c r="F904" s="84" t="s">
        <v>4790</v>
      </c>
      <c r="G904" s="84" t="s">
        <v>4791</v>
      </c>
      <c r="H904" s="10" t="s">
        <v>1392</v>
      </c>
      <c r="I904" s="10" t="s">
        <v>4792</v>
      </c>
      <c r="J904" s="28" t="s">
        <v>1393</v>
      </c>
      <c r="K904" s="92" t="s">
        <v>1466</v>
      </c>
      <c r="L904" s="239">
        <v>4500000</v>
      </c>
    </row>
    <row r="905" spans="1:12" ht="36" x14ac:dyDescent="0.2">
      <c r="A905" s="197">
        <f t="shared" si="14"/>
        <v>904</v>
      </c>
      <c r="B905" s="10" t="s">
        <v>1384</v>
      </c>
      <c r="C905" s="10" t="s">
        <v>1391</v>
      </c>
      <c r="D905" s="10" t="s">
        <v>867</v>
      </c>
      <c r="E905" s="23" t="s">
        <v>5198</v>
      </c>
      <c r="F905" s="84" t="s">
        <v>4793</v>
      </c>
      <c r="G905" s="84" t="s">
        <v>4794</v>
      </c>
      <c r="H905" s="10" t="s">
        <v>1392</v>
      </c>
      <c r="I905" s="10" t="s">
        <v>4795</v>
      </c>
      <c r="J905" s="28" t="s">
        <v>1393</v>
      </c>
      <c r="K905" s="92" t="s">
        <v>1467</v>
      </c>
      <c r="L905" s="239">
        <v>1400000</v>
      </c>
    </row>
    <row r="906" spans="1:12" ht="36" x14ac:dyDescent="0.2">
      <c r="A906" s="197">
        <f t="shared" si="14"/>
        <v>905</v>
      </c>
      <c r="B906" s="10" t="s">
        <v>1384</v>
      </c>
      <c r="C906" s="10" t="s">
        <v>1391</v>
      </c>
      <c r="D906" s="10" t="s">
        <v>867</v>
      </c>
      <c r="E906" s="23" t="s">
        <v>5198</v>
      </c>
      <c r="F906" s="84" t="s">
        <v>4796</v>
      </c>
      <c r="G906" s="84" t="s">
        <v>4797</v>
      </c>
      <c r="H906" s="10" t="s">
        <v>1392</v>
      </c>
      <c r="I906" s="10" t="s">
        <v>4798</v>
      </c>
      <c r="J906" s="28" t="s">
        <v>1393</v>
      </c>
      <c r="K906" s="92" t="s">
        <v>1468</v>
      </c>
      <c r="L906" s="239">
        <v>2200000</v>
      </c>
    </row>
    <row r="907" spans="1:12" ht="36" x14ac:dyDescent="0.2">
      <c r="A907" s="197">
        <f t="shared" si="14"/>
        <v>906</v>
      </c>
      <c r="B907" s="10" t="s">
        <v>1384</v>
      </c>
      <c r="C907" s="10" t="s">
        <v>1391</v>
      </c>
      <c r="D907" s="10" t="s">
        <v>867</v>
      </c>
      <c r="E907" s="23" t="s">
        <v>5198</v>
      </c>
      <c r="F907" s="84" t="s">
        <v>4799</v>
      </c>
      <c r="G907" s="84" t="s">
        <v>4800</v>
      </c>
      <c r="H907" s="10" t="s">
        <v>1392</v>
      </c>
      <c r="I907" s="10" t="s">
        <v>4801</v>
      </c>
      <c r="J907" s="28" t="s">
        <v>1393</v>
      </c>
      <c r="K907" s="64" t="s">
        <v>1469</v>
      </c>
      <c r="L907" s="239">
        <v>2000000</v>
      </c>
    </row>
    <row r="908" spans="1:12" ht="60" x14ac:dyDescent="0.2">
      <c r="A908" s="197">
        <f t="shared" si="14"/>
        <v>907</v>
      </c>
      <c r="B908" s="10" t="s">
        <v>1384</v>
      </c>
      <c r="C908" s="10" t="s">
        <v>1391</v>
      </c>
      <c r="D908" s="10" t="s">
        <v>867</v>
      </c>
      <c r="E908" s="23" t="s">
        <v>5198</v>
      </c>
      <c r="F908" s="84" t="s">
        <v>4802</v>
      </c>
      <c r="G908" s="84" t="s">
        <v>4803</v>
      </c>
      <c r="H908" s="10" t="s">
        <v>1392</v>
      </c>
      <c r="I908" s="10" t="s">
        <v>4804</v>
      </c>
      <c r="J908" s="28" t="s">
        <v>1393</v>
      </c>
      <c r="K908" s="64" t="s">
        <v>1470</v>
      </c>
      <c r="L908" s="239">
        <v>2500000</v>
      </c>
    </row>
    <row r="909" spans="1:12" ht="36" x14ac:dyDescent="0.2">
      <c r="A909" s="197">
        <f t="shared" si="14"/>
        <v>908</v>
      </c>
      <c r="B909" s="10" t="s">
        <v>1384</v>
      </c>
      <c r="C909" s="10" t="s">
        <v>1391</v>
      </c>
      <c r="D909" s="10" t="s">
        <v>867</v>
      </c>
      <c r="E909" s="23" t="s">
        <v>5198</v>
      </c>
      <c r="F909" s="84" t="s">
        <v>4805</v>
      </c>
      <c r="G909" s="84" t="s">
        <v>4806</v>
      </c>
      <c r="H909" s="10" t="s">
        <v>1392</v>
      </c>
      <c r="I909" s="10" t="s">
        <v>4807</v>
      </c>
      <c r="J909" s="28" t="s">
        <v>1393</v>
      </c>
      <c r="K909" s="64" t="s">
        <v>1471</v>
      </c>
      <c r="L909" s="239">
        <v>26000000</v>
      </c>
    </row>
    <row r="910" spans="1:12" ht="36" x14ac:dyDescent="0.2">
      <c r="A910" s="197">
        <f t="shared" si="14"/>
        <v>909</v>
      </c>
      <c r="B910" s="10" t="s">
        <v>1384</v>
      </c>
      <c r="C910" s="10" t="s">
        <v>1391</v>
      </c>
      <c r="D910" s="10" t="s">
        <v>867</v>
      </c>
      <c r="E910" s="23" t="s">
        <v>5198</v>
      </c>
      <c r="F910" s="84" t="s">
        <v>4808</v>
      </c>
      <c r="G910" s="84" t="s">
        <v>4809</v>
      </c>
      <c r="H910" s="10" t="s">
        <v>1392</v>
      </c>
      <c r="I910" s="10" t="s">
        <v>4810</v>
      </c>
      <c r="J910" s="28" t="s">
        <v>1393</v>
      </c>
      <c r="K910" s="64" t="s">
        <v>1472</v>
      </c>
      <c r="L910" s="239">
        <v>14000000</v>
      </c>
    </row>
    <row r="911" spans="1:12" ht="36" x14ac:dyDescent="0.2">
      <c r="A911" s="197">
        <f t="shared" si="14"/>
        <v>910</v>
      </c>
      <c r="B911" s="10" t="s">
        <v>1384</v>
      </c>
      <c r="C911" s="10" t="s">
        <v>1391</v>
      </c>
      <c r="D911" s="10" t="s">
        <v>867</v>
      </c>
      <c r="E911" s="23" t="s">
        <v>5198</v>
      </c>
      <c r="F911" s="84" t="s">
        <v>4811</v>
      </c>
      <c r="G911" s="84" t="s">
        <v>4812</v>
      </c>
      <c r="H911" s="10" t="s">
        <v>1392</v>
      </c>
      <c r="I911" s="10" t="s">
        <v>4813</v>
      </c>
      <c r="J911" s="28" t="s">
        <v>1393</v>
      </c>
      <c r="K911" s="85" t="s">
        <v>1473</v>
      </c>
      <c r="L911" s="240">
        <v>1480000</v>
      </c>
    </row>
    <row r="912" spans="1:12" ht="36" x14ac:dyDescent="0.2">
      <c r="A912" s="197">
        <f t="shared" si="14"/>
        <v>911</v>
      </c>
      <c r="B912" s="10" t="s">
        <v>1384</v>
      </c>
      <c r="C912" s="10" t="s">
        <v>1391</v>
      </c>
      <c r="D912" s="10" t="s">
        <v>867</v>
      </c>
      <c r="E912" s="23" t="s">
        <v>5198</v>
      </c>
      <c r="F912" s="84" t="s">
        <v>4814</v>
      </c>
      <c r="G912" s="84" t="s">
        <v>4815</v>
      </c>
      <c r="H912" s="10" t="s">
        <v>1392</v>
      </c>
      <c r="I912" s="10" t="s">
        <v>4816</v>
      </c>
      <c r="J912" s="28" t="s">
        <v>1393</v>
      </c>
      <c r="K912" s="85" t="s">
        <v>1474</v>
      </c>
      <c r="L912" s="240">
        <v>700000</v>
      </c>
    </row>
    <row r="913" spans="1:12" ht="36" x14ac:dyDescent="0.2">
      <c r="A913" s="197">
        <f t="shared" si="14"/>
        <v>912</v>
      </c>
      <c r="B913" s="10" t="s">
        <v>1384</v>
      </c>
      <c r="C913" s="10" t="s">
        <v>1391</v>
      </c>
      <c r="D913" s="10" t="s">
        <v>867</v>
      </c>
      <c r="E913" s="23" t="s">
        <v>5198</v>
      </c>
      <c r="F913" s="84" t="s">
        <v>4817</v>
      </c>
      <c r="G913" s="84" t="s">
        <v>4818</v>
      </c>
      <c r="H913" s="10" t="s">
        <v>1392</v>
      </c>
      <c r="I913" s="10" t="s">
        <v>4819</v>
      </c>
      <c r="J913" s="28" t="s">
        <v>1393</v>
      </c>
      <c r="K913" s="85" t="s">
        <v>1475</v>
      </c>
      <c r="L913" s="240">
        <v>1200000</v>
      </c>
    </row>
    <row r="914" spans="1:12" ht="36" x14ac:dyDescent="0.2">
      <c r="A914" s="197">
        <f t="shared" si="14"/>
        <v>913</v>
      </c>
      <c r="B914" s="10" t="s">
        <v>1384</v>
      </c>
      <c r="C914" s="10" t="s">
        <v>1391</v>
      </c>
      <c r="D914" s="10" t="s">
        <v>867</v>
      </c>
      <c r="E914" s="23" t="s">
        <v>5198</v>
      </c>
      <c r="F914" s="84" t="s">
        <v>4820</v>
      </c>
      <c r="G914" s="84" t="s">
        <v>4821</v>
      </c>
      <c r="H914" s="10" t="s">
        <v>1392</v>
      </c>
      <c r="I914" s="10" t="s">
        <v>4822</v>
      </c>
      <c r="J914" s="28" t="s">
        <v>1393</v>
      </c>
      <c r="K914" s="64" t="s">
        <v>1476</v>
      </c>
      <c r="L914" s="239">
        <v>880000</v>
      </c>
    </row>
    <row r="915" spans="1:12" ht="36" x14ac:dyDescent="0.2">
      <c r="A915" s="197">
        <f t="shared" si="14"/>
        <v>914</v>
      </c>
      <c r="B915" s="10" t="s">
        <v>1384</v>
      </c>
      <c r="C915" s="10" t="s">
        <v>1391</v>
      </c>
      <c r="D915" s="10" t="s">
        <v>867</v>
      </c>
      <c r="E915" s="23" t="s">
        <v>5198</v>
      </c>
      <c r="F915" s="84" t="s">
        <v>4823</v>
      </c>
      <c r="G915" s="84" t="s">
        <v>4824</v>
      </c>
      <c r="H915" s="10" t="s">
        <v>1392</v>
      </c>
      <c r="I915" s="10" t="s">
        <v>4825</v>
      </c>
      <c r="J915" s="28" t="s">
        <v>1393</v>
      </c>
      <c r="K915" s="92" t="s">
        <v>1477</v>
      </c>
      <c r="L915" s="239">
        <v>750000</v>
      </c>
    </row>
    <row r="916" spans="1:12" ht="60" x14ac:dyDescent="0.2">
      <c r="A916" s="197">
        <f t="shared" si="14"/>
        <v>915</v>
      </c>
      <c r="B916" s="10" t="s">
        <v>1384</v>
      </c>
      <c r="C916" s="10" t="s">
        <v>1391</v>
      </c>
      <c r="D916" s="10" t="s">
        <v>867</v>
      </c>
      <c r="E916" s="23" t="s">
        <v>5198</v>
      </c>
      <c r="F916" s="84" t="s">
        <v>4826</v>
      </c>
      <c r="G916" s="84" t="s">
        <v>4827</v>
      </c>
      <c r="H916" s="10" t="s">
        <v>1392</v>
      </c>
      <c r="I916" s="10" t="s">
        <v>4828</v>
      </c>
      <c r="J916" s="28" t="s">
        <v>1393</v>
      </c>
      <c r="K916" s="91" t="s">
        <v>1478</v>
      </c>
      <c r="L916" s="239">
        <v>1500000</v>
      </c>
    </row>
    <row r="917" spans="1:12" ht="36" x14ac:dyDescent="0.2">
      <c r="A917" s="197">
        <f t="shared" si="14"/>
        <v>916</v>
      </c>
      <c r="B917" s="10" t="s">
        <v>1384</v>
      </c>
      <c r="C917" s="10" t="s">
        <v>1391</v>
      </c>
      <c r="D917" s="10" t="s">
        <v>867</v>
      </c>
      <c r="E917" s="23" t="s">
        <v>5198</v>
      </c>
      <c r="F917" s="84" t="s">
        <v>4829</v>
      </c>
      <c r="G917" s="84" t="s">
        <v>4830</v>
      </c>
      <c r="H917" s="10" t="s">
        <v>1392</v>
      </c>
      <c r="I917" s="10" t="s">
        <v>4831</v>
      </c>
      <c r="J917" s="28" t="s">
        <v>1393</v>
      </c>
      <c r="K917" s="92" t="s">
        <v>1479</v>
      </c>
      <c r="L917" s="239">
        <v>1000000</v>
      </c>
    </row>
    <row r="918" spans="1:12" ht="36" x14ac:dyDescent="0.2">
      <c r="A918" s="197">
        <f t="shared" si="14"/>
        <v>917</v>
      </c>
      <c r="B918" s="10" t="s">
        <v>1384</v>
      </c>
      <c r="C918" s="10" t="s">
        <v>1391</v>
      </c>
      <c r="D918" s="10" t="s">
        <v>867</v>
      </c>
      <c r="E918" s="23" t="s">
        <v>5198</v>
      </c>
      <c r="F918" s="84" t="s">
        <v>4832</v>
      </c>
      <c r="G918" s="84" t="s">
        <v>4833</v>
      </c>
      <c r="H918" s="10" t="s">
        <v>1392</v>
      </c>
      <c r="I918" s="10" t="s">
        <v>4834</v>
      </c>
      <c r="J918" s="28" t="s">
        <v>1393</v>
      </c>
      <c r="K918" s="64" t="s">
        <v>1480</v>
      </c>
      <c r="L918" s="239">
        <v>700000</v>
      </c>
    </row>
    <row r="919" spans="1:12" ht="36" x14ac:dyDescent="0.2">
      <c r="A919" s="197">
        <f t="shared" si="14"/>
        <v>918</v>
      </c>
      <c r="B919" s="10" t="s">
        <v>1384</v>
      </c>
      <c r="C919" s="10" t="s">
        <v>1391</v>
      </c>
      <c r="D919" s="10" t="s">
        <v>867</v>
      </c>
      <c r="E919" s="23" t="s">
        <v>5198</v>
      </c>
      <c r="F919" s="84" t="s">
        <v>4835</v>
      </c>
      <c r="G919" s="84" t="s">
        <v>4836</v>
      </c>
      <c r="H919" s="10" t="s">
        <v>1392</v>
      </c>
      <c r="I919" s="10" t="s">
        <v>4837</v>
      </c>
      <c r="J919" s="28" t="s">
        <v>1393</v>
      </c>
      <c r="K919" s="64" t="s">
        <v>1481</v>
      </c>
      <c r="L919" s="239">
        <v>5700000</v>
      </c>
    </row>
    <row r="920" spans="1:12" ht="36" x14ac:dyDescent="0.2">
      <c r="A920" s="197">
        <f t="shared" si="14"/>
        <v>919</v>
      </c>
      <c r="B920" s="10" t="s">
        <v>1384</v>
      </c>
      <c r="C920" s="10" t="s">
        <v>1391</v>
      </c>
      <c r="D920" s="10" t="s">
        <v>867</v>
      </c>
      <c r="E920" s="23" t="s">
        <v>5198</v>
      </c>
      <c r="F920" s="84" t="s">
        <v>4838</v>
      </c>
      <c r="G920" s="84" t="s">
        <v>4839</v>
      </c>
      <c r="H920" s="10" t="s">
        <v>1392</v>
      </c>
      <c r="I920" s="10" t="s">
        <v>4840</v>
      </c>
      <c r="J920" s="28" t="s">
        <v>1393</v>
      </c>
      <c r="K920" s="85" t="s">
        <v>1482</v>
      </c>
      <c r="L920" s="239">
        <v>2500000</v>
      </c>
    </row>
    <row r="921" spans="1:12" ht="36" x14ac:dyDescent="0.2">
      <c r="A921" s="197">
        <f t="shared" si="14"/>
        <v>920</v>
      </c>
      <c r="B921" s="10" t="s">
        <v>1384</v>
      </c>
      <c r="C921" s="10" t="s">
        <v>1391</v>
      </c>
      <c r="D921" s="10" t="s">
        <v>867</v>
      </c>
      <c r="E921" s="23" t="s">
        <v>5198</v>
      </c>
      <c r="F921" s="84" t="s">
        <v>4841</v>
      </c>
      <c r="G921" s="84" t="s">
        <v>4842</v>
      </c>
      <c r="H921" s="10" t="s">
        <v>1392</v>
      </c>
      <c r="I921" s="10" t="s">
        <v>4843</v>
      </c>
      <c r="J921" s="28" t="s">
        <v>1393</v>
      </c>
      <c r="K921" s="64" t="s">
        <v>1483</v>
      </c>
      <c r="L921" s="239">
        <v>900000</v>
      </c>
    </row>
    <row r="922" spans="1:12" ht="36" x14ac:dyDescent="0.2">
      <c r="A922" s="197">
        <f t="shared" si="14"/>
        <v>921</v>
      </c>
      <c r="B922" s="10" t="s">
        <v>1384</v>
      </c>
      <c r="C922" s="10" t="s">
        <v>1391</v>
      </c>
      <c r="D922" s="10" t="s">
        <v>867</v>
      </c>
      <c r="E922" s="23" t="s">
        <v>5198</v>
      </c>
      <c r="F922" s="84" t="s">
        <v>4844</v>
      </c>
      <c r="G922" s="84" t="s">
        <v>4845</v>
      </c>
      <c r="H922" s="10" t="s">
        <v>1392</v>
      </c>
      <c r="I922" s="10" t="s">
        <v>4846</v>
      </c>
      <c r="J922" s="28" t="s">
        <v>1393</v>
      </c>
      <c r="K922" s="64" t="s">
        <v>1484</v>
      </c>
      <c r="L922" s="239">
        <v>1200000</v>
      </c>
    </row>
    <row r="923" spans="1:12" ht="36" x14ac:dyDescent="0.2">
      <c r="A923" s="197">
        <f t="shared" si="14"/>
        <v>922</v>
      </c>
      <c r="B923" s="10" t="s">
        <v>1384</v>
      </c>
      <c r="C923" s="10" t="s">
        <v>1391</v>
      </c>
      <c r="D923" s="10" t="s">
        <v>867</v>
      </c>
      <c r="E923" s="23" t="s">
        <v>5198</v>
      </c>
      <c r="F923" s="84" t="s">
        <v>4847</v>
      </c>
      <c r="G923" s="84" t="s">
        <v>4848</v>
      </c>
      <c r="H923" s="10" t="s">
        <v>1392</v>
      </c>
      <c r="I923" s="10" t="s">
        <v>4849</v>
      </c>
      <c r="J923" s="28" t="s">
        <v>1393</v>
      </c>
      <c r="K923" s="64" t="s">
        <v>1485</v>
      </c>
      <c r="L923" s="239">
        <v>1400000</v>
      </c>
    </row>
    <row r="924" spans="1:12" ht="36" x14ac:dyDescent="0.2">
      <c r="A924" s="197">
        <f t="shared" si="14"/>
        <v>923</v>
      </c>
      <c r="B924" s="10" t="s">
        <v>1384</v>
      </c>
      <c r="C924" s="10" t="s">
        <v>1391</v>
      </c>
      <c r="D924" s="10" t="s">
        <v>867</v>
      </c>
      <c r="E924" s="23" t="s">
        <v>5198</v>
      </c>
      <c r="F924" s="84" t="s">
        <v>4850</v>
      </c>
      <c r="G924" s="84" t="s">
        <v>4851</v>
      </c>
      <c r="H924" s="10" t="s">
        <v>1392</v>
      </c>
      <c r="I924" s="10" t="s">
        <v>4852</v>
      </c>
      <c r="J924" s="28" t="s">
        <v>1393</v>
      </c>
      <c r="K924" s="85" t="s">
        <v>1486</v>
      </c>
      <c r="L924" s="240">
        <v>924000</v>
      </c>
    </row>
    <row r="925" spans="1:12" ht="36" x14ac:dyDescent="0.2">
      <c r="A925" s="197">
        <f t="shared" si="14"/>
        <v>924</v>
      </c>
      <c r="B925" s="10" t="s">
        <v>1384</v>
      </c>
      <c r="C925" s="10" t="s">
        <v>1391</v>
      </c>
      <c r="D925" s="10" t="s">
        <v>867</v>
      </c>
      <c r="E925" s="23" t="s">
        <v>5198</v>
      </c>
      <c r="F925" s="84" t="s">
        <v>4853</v>
      </c>
      <c r="G925" s="84" t="s">
        <v>4854</v>
      </c>
      <c r="H925" s="10" t="s">
        <v>1392</v>
      </c>
      <c r="I925" s="10" t="s">
        <v>4855</v>
      </c>
      <c r="J925" s="28" t="s">
        <v>1393</v>
      </c>
      <c r="K925" s="85" t="s">
        <v>1487</v>
      </c>
      <c r="L925" s="240">
        <v>1636000</v>
      </c>
    </row>
    <row r="926" spans="1:12" ht="36" x14ac:dyDescent="0.2">
      <c r="A926" s="197">
        <f t="shared" si="14"/>
        <v>925</v>
      </c>
      <c r="B926" s="10" t="s">
        <v>1384</v>
      </c>
      <c r="C926" s="10" t="s">
        <v>1391</v>
      </c>
      <c r="D926" s="10" t="s">
        <v>867</v>
      </c>
      <c r="E926" s="23" t="s">
        <v>5198</v>
      </c>
      <c r="F926" s="84" t="s">
        <v>4856</v>
      </c>
      <c r="G926" s="84" t="s">
        <v>4857</v>
      </c>
      <c r="H926" s="10" t="s">
        <v>1392</v>
      </c>
      <c r="I926" s="10" t="s">
        <v>4858</v>
      </c>
      <c r="J926" s="28" t="s">
        <v>1393</v>
      </c>
      <c r="K926" s="85" t="s">
        <v>1488</v>
      </c>
      <c r="L926" s="240">
        <v>2600000</v>
      </c>
    </row>
    <row r="927" spans="1:12" ht="36" x14ac:dyDescent="0.2">
      <c r="A927" s="197">
        <f t="shared" si="14"/>
        <v>926</v>
      </c>
      <c r="B927" s="10" t="s">
        <v>1384</v>
      </c>
      <c r="C927" s="10" t="s">
        <v>1391</v>
      </c>
      <c r="D927" s="10" t="s">
        <v>867</v>
      </c>
      <c r="E927" s="23" t="s">
        <v>5198</v>
      </c>
      <c r="F927" s="84" t="s">
        <v>4859</v>
      </c>
      <c r="G927" s="84" t="s">
        <v>4860</v>
      </c>
      <c r="H927" s="10" t="s">
        <v>1392</v>
      </c>
      <c r="I927" s="10" t="s">
        <v>4861</v>
      </c>
      <c r="J927" s="28" t="s">
        <v>1393</v>
      </c>
      <c r="K927" s="64" t="s">
        <v>1489</v>
      </c>
      <c r="L927" s="239">
        <v>1950000</v>
      </c>
    </row>
    <row r="928" spans="1:12" ht="36" x14ac:dyDescent="0.2">
      <c r="A928" s="197">
        <f t="shared" si="14"/>
        <v>927</v>
      </c>
      <c r="B928" s="10" t="s">
        <v>1384</v>
      </c>
      <c r="C928" s="10" t="s">
        <v>1391</v>
      </c>
      <c r="D928" s="10" t="s">
        <v>867</v>
      </c>
      <c r="E928" s="23" t="s">
        <v>5198</v>
      </c>
      <c r="F928" s="84" t="s">
        <v>4862</v>
      </c>
      <c r="G928" s="84" t="s">
        <v>4863</v>
      </c>
      <c r="H928" s="10" t="s">
        <v>1392</v>
      </c>
      <c r="I928" s="10" t="s">
        <v>4864</v>
      </c>
      <c r="J928" s="28" t="s">
        <v>1393</v>
      </c>
      <c r="K928" s="93" t="s">
        <v>1490</v>
      </c>
      <c r="L928" s="243">
        <v>2200000</v>
      </c>
    </row>
    <row r="929" spans="1:12" ht="36" x14ac:dyDescent="0.2">
      <c r="A929" s="197">
        <f t="shared" si="14"/>
        <v>928</v>
      </c>
      <c r="B929" s="10" t="s">
        <v>1384</v>
      </c>
      <c r="C929" s="10" t="s">
        <v>1391</v>
      </c>
      <c r="D929" s="10" t="s">
        <v>867</v>
      </c>
      <c r="E929" s="23" t="s">
        <v>5198</v>
      </c>
      <c r="F929" s="84" t="s">
        <v>4865</v>
      </c>
      <c r="G929" s="84" t="s">
        <v>4866</v>
      </c>
      <c r="H929" s="10" t="s">
        <v>1392</v>
      </c>
      <c r="I929" s="10" t="s">
        <v>4867</v>
      </c>
      <c r="J929" s="28" t="s">
        <v>1393</v>
      </c>
      <c r="K929" s="93" t="s">
        <v>1491</v>
      </c>
      <c r="L929" s="243">
        <v>2100000</v>
      </c>
    </row>
    <row r="930" spans="1:12" ht="36" x14ac:dyDescent="0.2">
      <c r="A930" s="197">
        <f t="shared" si="14"/>
        <v>929</v>
      </c>
      <c r="B930" s="10" t="s">
        <v>1384</v>
      </c>
      <c r="C930" s="10" t="s">
        <v>1391</v>
      </c>
      <c r="D930" s="10" t="s">
        <v>867</v>
      </c>
      <c r="E930" s="23" t="s">
        <v>5198</v>
      </c>
      <c r="F930" s="84" t="s">
        <v>4868</v>
      </c>
      <c r="G930" s="84" t="s">
        <v>4869</v>
      </c>
      <c r="H930" s="10" t="s">
        <v>1392</v>
      </c>
      <c r="I930" s="10" t="s">
        <v>4870</v>
      </c>
      <c r="J930" s="28" t="s">
        <v>1393</v>
      </c>
      <c r="K930" s="93" t="s">
        <v>1492</v>
      </c>
      <c r="L930" s="243">
        <v>600000</v>
      </c>
    </row>
    <row r="931" spans="1:12" ht="36" x14ac:dyDescent="0.2">
      <c r="A931" s="197">
        <f t="shared" si="14"/>
        <v>930</v>
      </c>
      <c r="B931" s="10" t="s">
        <v>1384</v>
      </c>
      <c r="C931" s="10" t="s">
        <v>1391</v>
      </c>
      <c r="D931" s="10" t="s">
        <v>867</v>
      </c>
      <c r="E931" s="23" t="s">
        <v>5198</v>
      </c>
      <c r="F931" s="84" t="s">
        <v>4871</v>
      </c>
      <c r="G931" s="84" t="s">
        <v>4872</v>
      </c>
      <c r="H931" s="10" t="s">
        <v>1392</v>
      </c>
      <c r="I931" s="10" t="s">
        <v>4873</v>
      </c>
      <c r="J931" s="28" t="s">
        <v>1393</v>
      </c>
      <c r="K931" s="93" t="s">
        <v>1493</v>
      </c>
      <c r="L931" s="243">
        <v>2365000</v>
      </c>
    </row>
    <row r="932" spans="1:12" ht="48" x14ac:dyDescent="0.2">
      <c r="A932" s="197">
        <f t="shared" si="14"/>
        <v>931</v>
      </c>
      <c r="B932" s="10" t="s">
        <v>1384</v>
      </c>
      <c r="C932" s="10" t="s">
        <v>1391</v>
      </c>
      <c r="D932" s="10" t="s">
        <v>867</v>
      </c>
      <c r="E932" s="23" t="s">
        <v>5198</v>
      </c>
      <c r="F932" s="84" t="s">
        <v>4874</v>
      </c>
      <c r="G932" s="84" t="s">
        <v>4875</v>
      </c>
      <c r="H932" s="10" t="s">
        <v>1392</v>
      </c>
      <c r="I932" s="10" t="s">
        <v>4876</v>
      </c>
      <c r="J932" s="28" t="s">
        <v>1393</v>
      </c>
      <c r="K932" s="64" t="s">
        <v>1494</v>
      </c>
      <c r="L932" s="239">
        <v>24000000</v>
      </c>
    </row>
    <row r="933" spans="1:12" ht="36" x14ac:dyDescent="0.2">
      <c r="A933" s="197">
        <f t="shared" si="14"/>
        <v>932</v>
      </c>
      <c r="B933" s="10" t="s">
        <v>1384</v>
      </c>
      <c r="C933" s="10" t="s">
        <v>1391</v>
      </c>
      <c r="D933" s="10" t="s">
        <v>867</v>
      </c>
      <c r="E933" s="23" t="s">
        <v>5198</v>
      </c>
      <c r="F933" s="84" t="s">
        <v>4877</v>
      </c>
      <c r="G933" s="84" t="s">
        <v>4878</v>
      </c>
      <c r="H933" s="10" t="s">
        <v>1392</v>
      </c>
      <c r="I933" s="10" t="s">
        <v>4879</v>
      </c>
      <c r="J933" s="28" t="s">
        <v>1393</v>
      </c>
      <c r="K933" s="64" t="s">
        <v>1495</v>
      </c>
      <c r="L933" s="239">
        <v>600000</v>
      </c>
    </row>
    <row r="934" spans="1:12" ht="60" x14ac:dyDescent="0.2">
      <c r="A934" s="197">
        <f t="shared" si="14"/>
        <v>933</v>
      </c>
      <c r="B934" s="10" t="s">
        <v>1384</v>
      </c>
      <c r="C934" s="10" t="s">
        <v>1391</v>
      </c>
      <c r="D934" s="10" t="s">
        <v>867</v>
      </c>
      <c r="E934" s="23" t="s">
        <v>5198</v>
      </c>
      <c r="F934" s="84" t="s">
        <v>4880</v>
      </c>
      <c r="G934" s="84" t="s">
        <v>4881</v>
      </c>
      <c r="H934" s="10" t="s">
        <v>1392</v>
      </c>
      <c r="I934" s="10" t="s">
        <v>4882</v>
      </c>
      <c r="J934" s="28" t="s">
        <v>1393</v>
      </c>
      <c r="K934" s="85" t="s">
        <v>1496</v>
      </c>
      <c r="L934" s="240">
        <v>2300000</v>
      </c>
    </row>
    <row r="935" spans="1:12" ht="72" x14ac:dyDescent="0.2">
      <c r="A935" s="197">
        <f t="shared" si="14"/>
        <v>934</v>
      </c>
      <c r="B935" s="10" t="s">
        <v>1384</v>
      </c>
      <c r="C935" s="10" t="s">
        <v>1391</v>
      </c>
      <c r="D935" s="10" t="s">
        <v>867</v>
      </c>
      <c r="E935" s="23" t="s">
        <v>5198</v>
      </c>
      <c r="F935" s="84" t="s">
        <v>4883</v>
      </c>
      <c r="G935" s="84" t="s">
        <v>4884</v>
      </c>
      <c r="H935" s="10" t="s">
        <v>1392</v>
      </c>
      <c r="I935" s="10" t="s">
        <v>4885</v>
      </c>
      <c r="J935" s="28" t="s">
        <v>1393</v>
      </c>
      <c r="K935" s="64" t="s">
        <v>1497</v>
      </c>
      <c r="L935" s="239">
        <v>7500000</v>
      </c>
    </row>
    <row r="936" spans="1:12" ht="36" x14ac:dyDescent="0.2">
      <c r="A936" s="197">
        <f t="shared" si="14"/>
        <v>935</v>
      </c>
      <c r="B936" s="10" t="s">
        <v>1384</v>
      </c>
      <c r="C936" s="10" t="s">
        <v>1391</v>
      </c>
      <c r="D936" s="10" t="s">
        <v>867</v>
      </c>
      <c r="E936" s="23" t="s">
        <v>5198</v>
      </c>
      <c r="F936" s="84" t="s">
        <v>4886</v>
      </c>
      <c r="G936" s="84" t="s">
        <v>4887</v>
      </c>
      <c r="H936" s="10" t="s">
        <v>1392</v>
      </c>
      <c r="I936" s="10" t="s">
        <v>4888</v>
      </c>
      <c r="J936" s="28" t="s">
        <v>1393</v>
      </c>
      <c r="K936" s="94" t="s">
        <v>1498</v>
      </c>
      <c r="L936" s="244">
        <v>900000</v>
      </c>
    </row>
    <row r="937" spans="1:12" ht="72" x14ac:dyDescent="0.2">
      <c r="A937" s="197">
        <f t="shared" si="14"/>
        <v>936</v>
      </c>
      <c r="B937" s="10" t="s">
        <v>1384</v>
      </c>
      <c r="C937" s="10" t="s">
        <v>1391</v>
      </c>
      <c r="D937" s="10" t="s">
        <v>867</v>
      </c>
      <c r="E937" s="23" t="s">
        <v>5198</v>
      </c>
      <c r="F937" s="84" t="s">
        <v>4889</v>
      </c>
      <c r="G937" s="84" t="s">
        <v>4890</v>
      </c>
      <c r="H937" s="10" t="s">
        <v>1392</v>
      </c>
      <c r="I937" s="10" t="s">
        <v>4891</v>
      </c>
      <c r="J937" s="28" t="s">
        <v>1393</v>
      </c>
      <c r="K937" s="85" t="s">
        <v>1499</v>
      </c>
      <c r="L937" s="240">
        <v>3265000</v>
      </c>
    </row>
    <row r="938" spans="1:12" ht="60" x14ac:dyDescent="0.2">
      <c r="A938" s="197">
        <f t="shared" si="14"/>
        <v>937</v>
      </c>
      <c r="B938" s="10" t="s">
        <v>1384</v>
      </c>
      <c r="C938" s="10" t="s">
        <v>1391</v>
      </c>
      <c r="D938" s="10" t="s">
        <v>867</v>
      </c>
      <c r="E938" s="23" t="s">
        <v>5198</v>
      </c>
      <c r="F938" s="84" t="s">
        <v>4892</v>
      </c>
      <c r="G938" s="84" t="s">
        <v>4893</v>
      </c>
      <c r="H938" s="10" t="s">
        <v>1392</v>
      </c>
      <c r="I938" s="10" t="s">
        <v>4894</v>
      </c>
      <c r="J938" s="28" t="s">
        <v>1393</v>
      </c>
      <c r="K938" s="85" t="s">
        <v>1500</v>
      </c>
      <c r="L938" s="240">
        <v>3830000</v>
      </c>
    </row>
    <row r="939" spans="1:12" ht="112.5" customHeight="1" x14ac:dyDescent="0.2">
      <c r="A939" s="197">
        <f t="shared" si="14"/>
        <v>938</v>
      </c>
      <c r="B939" s="10" t="s">
        <v>1384</v>
      </c>
      <c r="C939" s="10" t="s">
        <v>1391</v>
      </c>
      <c r="D939" s="10" t="s">
        <v>867</v>
      </c>
      <c r="E939" s="23" t="s">
        <v>5198</v>
      </c>
      <c r="F939" s="84" t="s">
        <v>4895</v>
      </c>
      <c r="G939" s="84" t="s">
        <v>4896</v>
      </c>
      <c r="H939" s="10" t="s">
        <v>1392</v>
      </c>
      <c r="I939" s="10" t="s">
        <v>4897</v>
      </c>
      <c r="J939" s="28" t="s">
        <v>1393</v>
      </c>
      <c r="K939" s="85" t="s">
        <v>1501</v>
      </c>
      <c r="L939" s="240">
        <v>1369000</v>
      </c>
    </row>
    <row r="940" spans="1:12" ht="36" x14ac:dyDescent="0.2">
      <c r="A940" s="197">
        <f t="shared" si="14"/>
        <v>939</v>
      </c>
      <c r="B940" s="10" t="s">
        <v>1384</v>
      </c>
      <c r="C940" s="10" t="s">
        <v>1391</v>
      </c>
      <c r="D940" s="10" t="s">
        <v>867</v>
      </c>
      <c r="E940" s="23" t="s">
        <v>5198</v>
      </c>
      <c r="F940" s="84" t="s">
        <v>4898</v>
      </c>
      <c r="G940" s="84" t="s">
        <v>4899</v>
      </c>
      <c r="H940" s="10" t="s">
        <v>1392</v>
      </c>
      <c r="I940" s="10" t="s">
        <v>4900</v>
      </c>
      <c r="J940" s="28" t="s">
        <v>1393</v>
      </c>
      <c r="K940" s="64" t="s">
        <v>1502</v>
      </c>
      <c r="L940" s="238">
        <v>600000</v>
      </c>
    </row>
    <row r="941" spans="1:12" ht="36" x14ac:dyDescent="0.2">
      <c r="A941" s="197">
        <f t="shared" si="14"/>
        <v>940</v>
      </c>
      <c r="B941" s="10" t="s">
        <v>1384</v>
      </c>
      <c r="C941" s="10" t="s">
        <v>1391</v>
      </c>
      <c r="D941" s="10" t="s">
        <v>867</v>
      </c>
      <c r="E941" s="23" t="s">
        <v>5198</v>
      </c>
      <c r="F941" s="84" t="s">
        <v>4901</v>
      </c>
      <c r="G941" s="84" t="s">
        <v>4902</v>
      </c>
      <c r="H941" s="10" t="s">
        <v>1392</v>
      </c>
      <c r="I941" s="10" t="s">
        <v>4903</v>
      </c>
      <c r="J941" s="28" t="s">
        <v>1393</v>
      </c>
      <c r="K941" s="94" t="s">
        <v>1503</v>
      </c>
      <c r="L941" s="244">
        <v>950000</v>
      </c>
    </row>
    <row r="942" spans="1:12" ht="36" x14ac:dyDescent="0.2">
      <c r="A942" s="197">
        <f t="shared" si="14"/>
        <v>941</v>
      </c>
      <c r="B942" s="10" t="s">
        <v>1384</v>
      </c>
      <c r="C942" s="10" t="s">
        <v>1391</v>
      </c>
      <c r="D942" s="10" t="s">
        <v>867</v>
      </c>
      <c r="E942" s="23" t="s">
        <v>5198</v>
      </c>
      <c r="F942" s="84" t="s">
        <v>4904</v>
      </c>
      <c r="G942" s="84" t="s">
        <v>4905</v>
      </c>
      <c r="H942" s="10" t="s">
        <v>1392</v>
      </c>
      <c r="I942" s="10" t="s">
        <v>4906</v>
      </c>
      <c r="J942" s="28" t="s">
        <v>1393</v>
      </c>
      <c r="K942" s="94" t="s">
        <v>1504</v>
      </c>
      <c r="L942" s="244">
        <v>650000</v>
      </c>
    </row>
    <row r="943" spans="1:12" ht="36" x14ac:dyDescent="0.2">
      <c r="A943" s="197">
        <f t="shared" si="14"/>
        <v>942</v>
      </c>
      <c r="B943" s="10" t="s">
        <v>1384</v>
      </c>
      <c r="C943" s="10" t="s">
        <v>1391</v>
      </c>
      <c r="D943" s="10" t="s">
        <v>867</v>
      </c>
      <c r="E943" s="23" t="s">
        <v>5198</v>
      </c>
      <c r="F943" s="84" t="s">
        <v>4907</v>
      </c>
      <c r="G943" s="84" t="s">
        <v>4908</v>
      </c>
      <c r="H943" s="10" t="s">
        <v>1392</v>
      </c>
      <c r="I943" s="10" t="s">
        <v>4909</v>
      </c>
      <c r="J943" s="28" t="s">
        <v>1393</v>
      </c>
      <c r="K943" s="85" t="s">
        <v>1505</v>
      </c>
      <c r="L943" s="240">
        <v>1500000</v>
      </c>
    </row>
    <row r="944" spans="1:12" ht="36" x14ac:dyDescent="0.2">
      <c r="A944" s="197">
        <f t="shared" si="14"/>
        <v>943</v>
      </c>
      <c r="B944" s="10" t="s">
        <v>1384</v>
      </c>
      <c r="C944" s="10" t="s">
        <v>1391</v>
      </c>
      <c r="D944" s="10" t="s">
        <v>867</v>
      </c>
      <c r="E944" s="23" t="s">
        <v>5198</v>
      </c>
      <c r="F944" s="84" t="s">
        <v>4910</v>
      </c>
      <c r="G944" s="84" t="s">
        <v>4911</v>
      </c>
      <c r="H944" s="10" t="s">
        <v>1392</v>
      </c>
      <c r="I944" s="10" t="s">
        <v>4912</v>
      </c>
      <c r="J944" s="28" t="s">
        <v>1393</v>
      </c>
      <c r="K944" s="85" t="s">
        <v>1505</v>
      </c>
      <c r="L944" s="240">
        <v>1500000</v>
      </c>
    </row>
    <row r="945" spans="1:12" ht="36" x14ac:dyDescent="0.2">
      <c r="A945" s="197">
        <f t="shared" si="14"/>
        <v>944</v>
      </c>
      <c r="B945" s="10" t="s">
        <v>1384</v>
      </c>
      <c r="C945" s="10" t="s">
        <v>1391</v>
      </c>
      <c r="D945" s="10" t="s">
        <v>867</v>
      </c>
      <c r="E945" s="23" t="s">
        <v>5198</v>
      </c>
      <c r="F945" s="84" t="s">
        <v>4913</v>
      </c>
      <c r="G945" s="84" t="s">
        <v>4914</v>
      </c>
      <c r="H945" s="10" t="s">
        <v>1392</v>
      </c>
      <c r="I945" s="10" t="s">
        <v>4915</v>
      </c>
      <c r="J945" s="28" t="s">
        <v>1393</v>
      </c>
      <c r="K945" s="85" t="s">
        <v>1506</v>
      </c>
      <c r="L945" s="240">
        <v>950000</v>
      </c>
    </row>
    <row r="946" spans="1:12" ht="36" x14ac:dyDescent="0.2">
      <c r="A946" s="197">
        <f t="shared" si="14"/>
        <v>945</v>
      </c>
      <c r="B946" s="10" t="s">
        <v>1384</v>
      </c>
      <c r="C946" s="10" t="s">
        <v>1391</v>
      </c>
      <c r="D946" s="10" t="s">
        <v>867</v>
      </c>
      <c r="E946" s="23" t="s">
        <v>5198</v>
      </c>
      <c r="F946" s="84" t="s">
        <v>4916</v>
      </c>
      <c r="G946" s="84" t="s">
        <v>4917</v>
      </c>
      <c r="H946" s="10" t="s">
        <v>1392</v>
      </c>
      <c r="I946" s="10" t="s">
        <v>4918</v>
      </c>
      <c r="J946" s="28" t="s">
        <v>1393</v>
      </c>
      <c r="K946" s="85" t="s">
        <v>1507</v>
      </c>
      <c r="L946" s="240">
        <v>10400000</v>
      </c>
    </row>
    <row r="947" spans="1:12" ht="36" x14ac:dyDescent="0.2">
      <c r="A947" s="197">
        <f t="shared" si="14"/>
        <v>946</v>
      </c>
      <c r="B947" s="10" t="s">
        <v>1384</v>
      </c>
      <c r="C947" s="10" t="s">
        <v>1391</v>
      </c>
      <c r="D947" s="10" t="s">
        <v>867</v>
      </c>
      <c r="E947" s="23" t="s">
        <v>5198</v>
      </c>
      <c r="F947" s="84" t="s">
        <v>4919</v>
      </c>
      <c r="G947" s="84" t="s">
        <v>4920</v>
      </c>
      <c r="H947" s="10" t="s">
        <v>1392</v>
      </c>
      <c r="I947" s="10" t="s">
        <v>4921</v>
      </c>
      <c r="J947" s="28" t="s">
        <v>1393</v>
      </c>
      <c r="K947" s="85" t="s">
        <v>1508</v>
      </c>
      <c r="L947" s="240">
        <v>1200000</v>
      </c>
    </row>
    <row r="948" spans="1:12" ht="36" x14ac:dyDescent="0.2">
      <c r="A948" s="197">
        <f t="shared" si="14"/>
        <v>947</v>
      </c>
      <c r="B948" s="10" t="s">
        <v>1384</v>
      </c>
      <c r="C948" s="10" t="s">
        <v>1391</v>
      </c>
      <c r="D948" s="10" t="s">
        <v>867</v>
      </c>
      <c r="E948" s="23" t="s">
        <v>5198</v>
      </c>
      <c r="F948" s="84" t="s">
        <v>4922</v>
      </c>
      <c r="G948" s="84" t="s">
        <v>4923</v>
      </c>
      <c r="H948" s="10" t="s">
        <v>1392</v>
      </c>
      <c r="I948" s="10" t="s">
        <v>4924</v>
      </c>
      <c r="J948" s="28" t="s">
        <v>1393</v>
      </c>
      <c r="K948" s="85" t="s">
        <v>1509</v>
      </c>
      <c r="L948" s="240">
        <v>2500000</v>
      </c>
    </row>
    <row r="949" spans="1:12" ht="36" x14ac:dyDescent="0.2">
      <c r="A949" s="197">
        <f t="shared" si="14"/>
        <v>948</v>
      </c>
      <c r="B949" s="10" t="s">
        <v>1384</v>
      </c>
      <c r="C949" s="10" t="s">
        <v>1391</v>
      </c>
      <c r="D949" s="10" t="s">
        <v>867</v>
      </c>
      <c r="E949" s="23" t="s">
        <v>5198</v>
      </c>
      <c r="F949" s="84" t="s">
        <v>4925</v>
      </c>
      <c r="G949" s="84" t="s">
        <v>4926</v>
      </c>
      <c r="H949" s="10" t="s">
        <v>1392</v>
      </c>
      <c r="I949" s="10" t="s">
        <v>4927</v>
      </c>
      <c r="J949" s="28" t="s">
        <v>1393</v>
      </c>
      <c r="K949" s="85" t="s">
        <v>1510</v>
      </c>
      <c r="L949" s="240">
        <v>650000</v>
      </c>
    </row>
    <row r="950" spans="1:12" ht="36" x14ac:dyDescent="0.2">
      <c r="A950" s="197">
        <f t="shared" si="14"/>
        <v>949</v>
      </c>
      <c r="B950" s="10" t="s">
        <v>1384</v>
      </c>
      <c r="C950" s="10" t="s">
        <v>1391</v>
      </c>
      <c r="D950" s="10" t="s">
        <v>867</v>
      </c>
      <c r="E950" s="23" t="s">
        <v>5198</v>
      </c>
      <c r="F950" s="84" t="s">
        <v>4928</v>
      </c>
      <c r="G950" s="84" t="s">
        <v>4929</v>
      </c>
      <c r="H950" s="10" t="s">
        <v>1392</v>
      </c>
      <c r="I950" s="10" t="s">
        <v>4930</v>
      </c>
      <c r="J950" s="28" t="s">
        <v>1393</v>
      </c>
      <c r="K950" s="85" t="s">
        <v>1511</v>
      </c>
      <c r="L950" s="245">
        <v>610000</v>
      </c>
    </row>
    <row r="951" spans="1:12" ht="48" x14ac:dyDescent="0.2">
      <c r="A951" s="197">
        <f t="shared" si="14"/>
        <v>950</v>
      </c>
      <c r="B951" s="10" t="s">
        <v>1384</v>
      </c>
      <c r="C951" s="10" t="s">
        <v>1391</v>
      </c>
      <c r="D951" s="10" t="s">
        <v>867</v>
      </c>
      <c r="E951" s="23" t="s">
        <v>5198</v>
      </c>
      <c r="F951" s="84" t="s">
        <v>4931</v>
      </c>
      <c r="G951" s="84" t="s">
        <v>4932</v>
      </c>
      <c r="H951" s="10" t="s">
        <v>1392</v>
      </c>
      <c r="I951" s="10" t="s">
        <v>4933</v>
      </c>
      <c r="J951" s="28" t="s">
        <v>1393</v>
      </c>
      <c r="K951" s="95" t="s">
        <v>1512</v>
      </c>
      <c r="L951" s="246">
        <v>1500000</v>
      </c>
    </row>
    <row r="952" spans="1:12" ht="60" x14ac:dyDescent="0.2">
      <c r="A952" s="197">
        <f t="shared" si="14"/>
        <v>951</v>
      </c>
      <c r="B952" s="10" t="s">
        <v>1384</v>
      </c>
      <c r="C952" s="10" t="s">
        <v>1391</v>
      </c>
      <c r="D952" s="10" t="s">
        <v>867</v>
      </c>
      <c r="E952" s="23" t="s">
        <v>5198</v>
      </c>
      <c r="F952" s="84" t="s">
        <v>4934</v>
      </c>
      <c r="G952" s="84" t="s">
        <v>4935</v>
      </c>
      <c r="H952" s="10" t="s">
        <v>1392</v>
      </c>
      <c r="I952" s="10" t="s">
        <v>4936</v>
      </c>
      <c r="J952" s="28" t="s">
        <v>1393</v>
      </c>
      <c r="K952" s="95" t="s">
        <v>1513</v>
      </c>
      <c r="L952" s="247">
        <v>1500000</v>
      </c>
    </row>
    <row r="953" spans="1:12" ht="36" x14ac:dyDescent="0.2">
      <c r="A953" s="197">
        <f t="shared" si="14"/>
        <v>952</v>
      </c>
      <c r="B953" s="10" t="s">
        <v>1384</v>
      </c>
      <c r="C953" s="10" t="s">
        <v>1391</v>
      </c>
      <c r="D953" s="10" t="s">
        <v>867</v>
      </c>
      <c r="E953" s="23" t="s">
        <v>5198</v>
      </c>
      <c r="F953" s="84" t="s">
        <v>4937</v>
      </c>
      <c r="G953" s="84" t="s">
        <v>4938</v>
      </c>
      <c r="H953" s="10" t="s">
        <v>1392</v>
      </c>
      <c r="I953" s="10" t="s">
        <v>4939</v>
      </c>
      <c r="J953" s="28" t="s">
        <v>1393</v>
      </c>
      <c r="K953" s="95" t="s">
        <v>1514</v>
      </c>
      <c r="L953" s="247">
        <v>550000</v>
      </c>
    </row>
    <row r="954" spans="1:12" ht="36" x14ac:dyDescent="0.2">
      <c r="A954" s="197">
        <f t="shared" si="14"/>
        <v>953</v>
      </c>
      <c r="B954" s="10" t="s">
        <v>1384</v>
      </c>
      <c r="C954" s="10" t="s">
        <v>1391</v>
      </c>
      <c r="D954" s="10" t="s">
        <v>867</v>
      </c>
      <c r="E954" s="23" t="s">
        <v>5198</v>
      </c>
      <c r="F954" s="84" t="s">
        <v>4940</v>
      </c>
      <c r="G954" s="84" t="s">
        <v>4941</v>
      </c>
      <c r="H954" s="10" t="s">
        <v>1392</v>
      </c>
      <c r="I954" s="10" t="s">
        <v>4942</v>
      </c>
      <c r="J954" s="28" t="s">
        <v>1393</v>
      </c>
      <c r="K954" s="95" t="s">
        <v>1515</v>
      </c>
      <c r="L954" s="247">
        <v>700000</v>
      </c>
    </row>
    <row r="955" spans="1:12" ht="36" x14ac:dyDescent="0.2">
      <c r="A955" s="197">
        <f t="shared" si="14"/>
        <v>954</v>
      </c>
      <c r="B955" s="10" t="s">
        <v>1384</v>
      </c>
      <c r="C955" s="10" t="s">
        <v>1391</v>
      </c>
      <c r="D955" s="10" t="s">
        <v>867</v>
      </c>
      <c r="E955" s="23" t="s">
        <v>5198</v>
      </c>
      <c r="F955" s="84" t="s">
        <v>4943</v>
      </c>
      <c r="G955" s="84" t="s">
        <v>4944</v>
      </c>
      <c r="H955" s="10" t="s">
        <v>1392</v>
      </c>
      <c r="I955" s="10" t="s">
        <v>4945</v>
      </c>
      <c r="J955" s="28" t="s">
        <v>1393</v>
      </c>
      <c r="K955" s="85" t="s">
        <v>1516</v>
      </c>
      <c r="L955" s="240">
        <v>14961000</v>
      </c>
    </row>
    <row r="956" spans="1:12" ht="36" x14ac:dyDescent="0.2">
      <c r="A956" s="197">
        <f t="shared" si="14"/>
        <v>955</v>
      </c>
      <c r="B956" s="10" t="s">
        <v>1384</v>
      </c>
      <c r="C956" s="10" t="s">
        <v>1391</v>
      </c>
      <c r="D956" s="10" t="s">
        <v>867</v>
      </c>
      <c r="E956" s="23" t="s">
        <v>5198</v>
      </c>
      <c r="F956" s="84" t="s">
        <v>4946</v>
      </c>
      <c r="G956" s="84" t="s">
        <v>4947</v>
      </c>
      <c r="H956" s="10" t="s">
        <v>1392</v>
      </c>
      <c r="I956" s="10" t="s">
        <v>4948</v>
      </c>
      <c r="J956" s="28" t="s">
        <v>1393</v>
      </c>
      <c r="K956" s="85" t="s">
        <v>1517</v>
      </c>
      <c r="L956" s="240">
        <v>600000</v>
      </c>
    </row>
    <row r="957" spans="1:12" ht="36" x14ac:dyDescent="0.2">
      <c r="A957" s="197">
        <f t="shared" si="14"/>
        <v>956</v>
      </c>
      <c r="B957" s="10" t="s">
        <v>1384</v>
      </c>
      <c r="C957" s="10" t="s">
        <v>1391</v>
      </c>
      <c r="D957" s="10" t="s">
        <v>867</v>
      </c>
      <c r="E957" s="23" t="s">
        <v>5198</v>
      </c>
      <c r="F957" s="84" t="s">
        <v>4949</v>
      </c>
      <c r="G957" s="84" t="s">
        <v>4950</v>
      </c>
      <c r="H957" s="10" t="s">
        <v>1392</v>
      </c>
      <c r="I957" s="10" t="s">
        <v>4951</v>
      </c>
      <c r="J957" s="28" t="s">
        <v>1393</v>
      </c>
      <c r="K957" s="97" t="s">
        <v>1518</v>
      </c>
      <c r="L957" s="248" t="s">
        <v>5012</v>
      </c>
    </row>
    <row r="958" spans="1:12" ht="36" x14ac:dyDescent="0.2">
      <c r="A958" s="197">
        <f t="shared" si="14"/>
        <v>957</v>
      </c>
      <c r="B958" s="10" t="s">
        <v>1384</v>
      </c>
      <c r="C958" s="10" t="s">
        <v>1391</v>
      </c>
      <c r="D958" s="10" t="s">
        <v>867</v>
      </c>
      <c r="E958" s="23" t="s">
        <v>5198</v>
      </c>
      <c r="F958" s="84" t="s">
        <v>4952</v>
      </c>
      <c r="G958" s="84" t="s">
        <v>4953</v>
      </c>
      <c r="H958" s="10" t="s">
        <v>1392</v>
      </c>
      <c r="I958" s="10" t="s">
        <v>4954</v>
      </c>
      <c r="J958" s="28" t="s">
        <v>1393</v>
      </c>
      <c r="K958" s="91" t="s">
        <v>1519</v>
      </c>
      <c r="L958" s="239">
        <v>1500000</v>
      </c>
    </row>
    <row r="959" spans="1:12" ht="36" x14ac:dyDescent="0.2">
      <c r="A959" s="197">
        <f t="shared" si="14"/>
        <v>958</v>
      </c>
      <c r="B959" s="10" t="s">
        <v>1384</v>
      </c>
      <c r="C959" s="10" t="s">
        <v>1391</v>
      </c>
      <c r="D959" s="10" t="s">
        <v>867</v>
      </c>
      <c r="E959" s="23" t="s">
        <v>5198</v>
      </c>
      <c r="F959" s="84" t="s">
        <v>4955</v>
      </c>
      <c r="G959" s="84" t="s">
        <v>4956</v>
      </c>
      <c r="H959" s="10" t="s">
        <v>1392</v>
      </c>
      <c r="I959" s="10" t="s">
        <v>4957</v>
      </c>
      <c r="J959" s="28" t="s">
        <v>1393</v>
      </c>
      <c r="K959" s="85" t="s">
        <v>1520</v>
      </c>
      <c r="L959" s="240">
        <v>2000000</v>
      </c>
    </row>
    <row r="960" spans="1:12" ht="36" x14ac:dyDescent="0.2">
      <c r="A960" s="197">
        <f t="shared" si="14"/>
        <v>959</v>
      </c>
      <c r="B960" s="10" t="s">
        <v>1384</v>
      </c>
      <c r="C960" s="10" t="s">
        <v>1391</v>
      </c>
      <c r="D960" s="10" t="s">
        <v>867</v>
      </c>
      <c r="E960" s="23" t="s">
        <v>5198</v>
      </c>
      <c r="F960" s="84" t="s">
        <v>4958</v>
      </c>
      <c r="G960" s="84" t="s">
        <v>4959</v>
      </c>
      <c r="H960" s="10" t="s">
        <v>1392</v>
      </c>
      <c r="I960" s="10" t="s">
        <v>4960</v>
      </c>
      <c r="J960" s="28" t="s">
        <v>1393</v>
      </c>
      <c r="K960" s="85" t="s">
        <v>1521</v>
      </c>
      <c r="L960" s="240">
        <v>3421000</v>
      </c>
    </row>
    <row r="961" spans="1:12" ht="36" x14ac:dyDescent="0.2">
      <c r="A961" s="197">
        <f t="shared" si="14"/>
        <v>960</v>
      </c>
      <c r="B961" s="10" t="s">
        <v>1384</v>
      </c>
      <c r="C961" s="10" t="s">
        <v>1391</v>
      </c>
      <c r="D961" s="10" t="s">
        <v>867</v>
      </c>
      <c r="E961" s="23" t="s">
        <v>5198</v>
      </c>
      <c r="F961" s="84" t="s">
        <v>4961</v>
      </c>
      <c r="G961" s="84" t="s">
        <v>4962</v>
      </c>
      <c r="H961" s="10" t="s">
        <v>1392</v>
      </c>
      <c r="I961" s="10" t="s">
        <v>4963</v>
      </c>
      <c r="J961" s="28" t="s">
        <v>1393</v>
      </c>
      <c r="K961" s="85" t="s">
        <v>1522</v>
      </c>
      <c r="L961" s="240">
        <v>4240000</v>
      </c>
    </row>
    <row r="962" spans="1:12" ht="36" x14ac:dyDescent="0.2">
      <c r="A962" s="197">
        <f t="shared" si="14"/>
        <v>961</v>
      </c>
      <c r="B962" s="10" t="s">
        <v>1384</v>
      </c>
      <c r="C962" s="10" t="s">
        <v>1391</v>
      </c>
      <c r="D962" s="10" t="s">
        <v>867</v>
      </c>
      <c r="E962" s="23" t="s">
        <v>5198</v>
      </c>
      <c r="F962" s="84" t="s">
        <v>4964</v>
      </c>
      <c r="G962" s="84" t="s">
        <v>4965</v>
      </c>
      <c r="H962" s="10" t="s">
        <v>1392</v>
      </c>
      <c r="I962" s="10" t="s">
        <v>4966</v>
      </c>
      <c r="J962" s="28" t="s">
        <v>1393</v>
      </c>
      <c r="K962" s="89" t="s">
        <v>1523</v>
      </c>
      <c r="L962" s="238">
        <v>1300000</v>
      </c>
    </row>
    <row r="963" spans="1:12" ht="36" x14ac:dyDescent="0.2">
      <c r="A963" s="197">
        <f t="shared" si="14"/>
        <v>962</v>
      </c>
      <c r="B963" s="10" t="s">
        <v>1384</v>
      </c>
      <c r="C963" s="10" t="s">
        <v>1391</v>
      </c>
      <c r="D963" s="10" t="s">
        <v>867</v>
      </c>
      <c r="E963" s="23" t="s">
        <v>5198</v>
      </c>
      <c r="F963" s="84" t="s">
        <v>4967</v>
      </c>
      <c r="G963" s="84" t="s">
        <v>4968</v>
      </c>
      <c r="H963" s="10" t="s">
        <v>1392</v>
      </c>
      <c r="I963" s="10" t="s">
        <v>4969</v>
      </c>
      <c r="J963" s="28" t="s">
        <v>1393</v>
      </c>
      <c r="K963" s="85" t="s">
        <v>1524</v>
      </c>
      <c r="L963" s="240">
        <v>14965000</v>
      </c>
    </row>
    <row r="964" spans="1:12" ht="36" x14ac:dyDescent="0.2">
      <c r="A964" s="197">
        <f t="shared" ref="A964:A1027" si="15">A963+1</f>
        <v>963</v>
      </c>
      <c r="B964" s="10" t="s">
        <v>1384</v>
      </c>
      <c r="C964" s="10" t="s">
        <v>1391</v>
      </c>
      <c r="D964" s="10" t="s">
        <v>867</v>
      </c>
      <c r="E964" s="23" t="s">
        <v>5198</v>
      </c>
      <c r="F964" s="84" t="s">
        <v>4970</v>
      </c>
      <c r="G964" s="84" t="s">
        <v>4971</v>
      </c>
      <c r="H964" s="10" t="s">
        <v>1392</v>
      </c>
      <c r="I964" s="10" t="s">
        <v>4972</v>
      </c>
      <c r="J964" s="28" t="s">
        <v>1393</v>
      </c>
      <c r="K964" s="92" t="s">
        <v>1525</v>
      </c>
      <c r="L964" s="239">
        <v>795000</v>
      </c>
    </row>
    <row r="965" spans="1:12" ht="36" x14ac:dyDescent="0.2">
      <c r="A965" s="197">
        <f t="shared" si="15"/>
        <v>964</v>
      </c>
      <c r="B965" s="10" t="s">
        <v>1384</v>
      </c>
      <c r="C965" s="10" t="s">
        <v>1391</v>
      </c>
      <c r="D965" s="10" t="s">
        <v>867</v>
      </c>
      <c r="E965" s="23" t="s">
        <v>5198</v>
      </c>
      <c r="F965" s="84" t="s">
        <v>4973</v>
      </c>
      <c r="G965" s="84" t="s">
        <v>4974</v>
      </c>
      <c r="H965" s="10" t="s">
        <v>1392</v>
      </c>
      <c r="I965" s="10" t="s">
        <v>4975</v>
      </c>
      <c r="J965" s="28" t="s">
        <v>1393</v>
      </c>
      <c r="K965" s="85" t="s">
        <v>1526</v>
      </c>
      <c r="L965" s="249">
        <v>1200000</v>
      </c>
    </row>
    <row r="966" spans="1:12" ht="36" x14ac:dyDescent="0.2">
      <c r="A966" s="197">
        <f t="shared" si="15"/>
        <v>965</v>
      </c>
      <c r="B966" s="19" t="s">
        <v>1527</v>
      </c>
      <c r="C966" s="19" t="s">
        <v>1528</v>
      </c>
      <c r="D966" s="19"/>
      <c r="E966" s="5" t="s">
        <v>1529</v>
      </c>
      <c r="F966" s="10" t="s">
        <v>1530</v>
      </c>
      <c r="G966" s="10" t="s">
        <v>1530</v>
      </c>
      <c r="H966" s="10" t="s">
        <v>1531</v>
      </c>
      <c r="I966" s="10" t="s">
        <v>1532</v>
      </c>
      <c r="J966" s="10" t="s">
        <v>1533</v>
      </c>
      <c r="K966" s="169" t="s">
        <v>1534</v>
      </c>
      <c r="L966" s="250">
        <v>500000</v>
      </c>
    </row>
    <row r="967" spans="1:12" ht="24" x14ac:dyDescent="0.2">
      <c r="A967" s="197">
        <f t="shared" si="15"/>
        <v>966</v>
      </c>
      <c r="B967" s="19" t="s">
        <v>1527</v>
      </c>
      <c r="C967" s="19" t="s">
        <v>1535</v>
      </c>
      <c r="D967" s="19"/>
      <c r="E967" s="72">
        <v>73.099999999999994</v>
      </c>
      <c r="F967" s="5" t="s">
        <v>1536</v>
      </c>
      <c r="G967" s="5" t="s">
        <v>1536</v>
      </c>
      <c r="H967" s="10" t="s">
        <v>1537</v>
      </c>
      <c r="I967" s="10" t="s">
        <v>1538</v>
      </c>
      <c r="J967" s="10" t="s">
        <v>1539</v>
      </c>
      <c r="K967" s="169" t="s">
        <v>1540</v>
      </c>
      <c r="L967" s="250">
        <v>500000</v>
      </c>
    </row>
    <row r="968" spans="1:12" ht="24" x14ac:dyDescent="0.2">
      <c r="A968" s="197">
        <f t="shared" si="15"/>
        <v>967</v>
      </c>
      <c r="B968" s="19" t="s">
        <v>1527</v>
      </c>
      <c r="C968" s="169" t="s">
        <v>1541</v>
      </c>
      <c r="D968" s="19"/>
      <c r="E968" s="19" t="s">
        <v>168</v>
      </c>
      <c r="F968" s="19" t="s">
        <v>1542</v>
      </c>
      <c r="G968" s="19"/>
      <c r="H968" s="5" t="s">
        <v>1531</v>
      </c>
      <c r="I968" s="19" t="s">
        <v>1543</v>
      </c>
      <c r="J968" s="19" t="s">
        <v>1544</v>
      </c>
      <c r="K968" s="169" t="s">
        <v>1545</v>
      </c>
      <c r="L968" s="250">
        <v>500000</v>
      </c>
    </row>
    <row r="969" spans="1:12" ht="48" x14ac:dyDescent="0.2">
      <c r="A969" s="197">
        <f t="shared" si="15"/>
        <v>968</v>
      </c>
      <c r="B969" s="19" t="s">
        <v>1527</v>
      </c>
      <c r="C969" s="169" t="s">
        <v>1546</v>
      </c>
      <c r="D969" s="19"/>
      <c r="E969" s="19" t="s">
        <v>168</v>
      </c>
      <c r="F969" s="19" t="s">
        <v>1547</v>
      </c>
      <c r="G969" s="19" t="s">
        <v>1547</v>
      </c>
      <c r="H969" s="5" t="s">
        <v>1548</v>
      </c>
      <c r="I969" s="19" t="s">
        <v>1549</v>
      </c>
      <c r="J969" s="19" t="s">
        <v>1550</v>
      </c>
      <c r="K969" s="169" t="s">
        <v>1551</v>
      </c>
      <c r="L969" s="250">
        <v>500000</v>
      </c>
    </row>
    <row r="970" spans="1:12" x14ac:dyDescent="0.2">
      <c r="A970" s="197">
        <f t="shared" si="15"/>
        <v>969</v>
      </c>
      <c r="B970" s="19" t="s">
        <v>1527</v>
      </c>
      <c r="C970" s="169" t="s">
        <v>1552</v>
      </c>
      <c r="D970" s="19"/>
      <c r="E970" s="19" t="s">
        <v>1553</v>
      </c>
      <c r="F970" s="19" t="s">
        <v>1554</v>
      </c>
      <c r="G970" s="19" t="s">
        <v>1554</v>
      </c>
      <c r="H970" s="19" t="s">
        <v>1555</v>
      </c>
      <c r="I970" s="19" t="s">
        <v>1556</v>
      </c>
      <c r="J970" s="19" t="s">
        <v>1557</v>
      </c>
      <c r="K970" s="169" t="s">
        <v>1558</v>
      </c>
      <c r="L970" s="250">
        <v>500000</v>
      </c>
    </row>
    <row r="971" spans="1:12" ht="36" x14ac:dyDescent="0.2">
      <c r="A971" s="197">
        <f t="shared" si="15"/>
        <v>970</v>
      </c>
      <c r="B971" s="19" t="s">
        <v>1527</v>
      </c>
      <c r="C971" s="169" t="s">
        <v>1559</v>
      </c>
      <c r="D971" s="19"/>
      <c r="E971" s="19" t="s">
        <v>168</v>
      </c>
      <c r="F971" s="19" t="s">
        <v>1560</v>
      </c>
      <c r="G971" s="19" t="s">
        <v>1560</v>
      </c>
      <c r="H971" s="19" t="s">
        <v>1561</v>
      </c>
      <c r="I971" s="19" t="s">
        <v>1562</v>
      </c>
      <c r="J971" s="19" t="s">
        <v>1563</v>
      </c>
      <c r="K971" s="169" t="s">
        <v>1564</v>
      </c>
      <c r="L971" s="250">
        <v>500000</v>
      </c>
    </row>
    <row r="972" spans="1:12" ht="36" x14ac:dyDescent="0.2">
      <c r="A972" s="197">
        <f t="shared" si="15"/>
        <v>971</v>
      </c>
      <c r="B972" s="19" t="s">
        <v>1527</v>
      </c>
      <c r="C972" s="169" t="s">
        <v>1565</v>
      </c>
      <c r="D972" s="19"/>
      <c r="E972" s="73" t="s">
        <v>82</v>
      </c>
      <c r="F972" s="19" t="s">
        <v>1566</v>
      </c>
      <c r="G972" s="19" t="s">
        <v>1566</v>
      </c>
      <c r="H972" s="19" t="s">
        <v>1567</v>
      </c>
      <c r="I972" s="19" t="s">
        <v>1568</v>
      </c>
      <c r="J972" s="19" t="s">
        <v>1569</v>
      </c>
      <c r="K972" s="169" t="s">
        <v>1570</v>
      </c>
      <c r="L972" s="250">
        <v>500000</v>
      </c>
    </row>
    <row r="973" spans="1:12" ht="36" x14ac:dyDescent="0.2">
      <c r="A973" s="197">
        <f t="shared" si="15"/>
        <v>972</v>
      </c>
      <c r="B973" s="19" t="s">
        <v>1527</v>
      </c>
      <c r="C973" s="169" t="s">
        <v>1571</v>
      </c>
      <c r="D973" s="19"/>
      <c r="E973" s="19" t="s">
        <v>1572</v>
      </c>
      <c r="F973" s="19" t="s">
        <v>1554</v>
      </c>
      <c r="G973" s="19" t="s">
        <v>1554</v>
      </c>
      <c r="H973" s="19" t="s">
        <v>1573</v>
      </c>
      <c r="I973" s="19" t="s">
        <v>1574</v>
      </c>
      <c r="J973" s="19" t="s">
        <v>1575</v>
      </c>
      <c r="K973" s="169" t="s">
        <v>1576</v>
      </c>
      <c r="L973" s="250">
        <v>500000</v>
      </c>
    </row>
    <row r="974" spans="1:12" ht="36" x14ac:dyDescent="0.2">
      <c r="A974" s="197">
        <f t="shared" si="15"/>
        <v>973</v>
      </c>
      <c r="B974" s="19" t="s">
        <v>1527</v>
      </c>
      <c r="C974" s="169" t="s">
        <v>1577</v>
      </c>
      <c r="D974" s="19"/>
      <c r="E974" s="19" t="s">
        <v>168</v>
      </c>
      <c r="F974" s="19" t="s">
        <v>1554</v>
      </c>
      <c r="G974" s="19" t="s">
        <v>1554</v>
      </c>
      <c r="H974" s="19" t="s">
        <v>1578</v>
      </c>
      <c r="I974" s="19" t="s">
        <v>1579</v>
      </c>
      <c r="J974" s="19" t="s">
        <v>1580</v>
      </c>
      <c r="K974" s="169" t="s">
        <v>1581</v>
      </c>
      <c r="L974" s="250">
        <v>500000</v>
      </c>
    </row>
    <row r="975" spans="1:12" ht="24" x14ac:dyDescent="0.2">
      <c r="A975" s="197">
        <f t="shared" si="15"/>
        <v>974</v>
      </c>
      <c r="B975" s="19" t="s">
        <v>1527</v>
      </c>
      <c r="C975" s="169" t="s">
        <v>1582</v>
      </c>
      <c r="D975" s="19"/>
      <c r="E975" s="19" t="s">
        <v>1583</v>
      </c>
      <c r="F975" s="19" t="s">
        <v>1560</v>
      </c>
      <c r="G975" s="19" t="s">
        <v>1560</v>
      </c>
      <c r="H975" s="19" t="s">
        <v>1584</v>
      </c>
      <c r="I975" s="19" t="s">
        <v>1585</v>
      </c>
      <c r="J975" s="19" t="s">
        <v>1586</v>
      </c>
      <c r="K975" s="169" t="s">
        <v>1587</v>
      </c>
      <c r="L975" s="250">
        <v>500000</v>
      </c>
    </row>
    <row r="976" spans="1:12" x14ac:dyDescent="0.2">
      <c r="A976" s="197">
        <f t="shared" si="15"/>
        <v>975</v>
      </c>
      <c r="B976" s="19" t="s">
        <v>1527</v>
      </c>
      <c r="C976" s="169" t="s">
        <v>1588</v>
      </c>
      <c r="D976" s="19"/>
      <c r="E976" s="19" t="s">
        <v>1589</v>
      </c>
      <c r="F976" s="19" t="s">
        <v>1560</v>
      </c>
      <c r="G976" s="19" t="s">
        <v>1560</v>
      </c>
      <c r="H976" s="19" t="s">
        <v>1590</v>
      </c>
      <c r="I976" s="6" t="s">
        <v>1591</v>
      </c>
      <c r="J976" s="19"/>
      <c r="K976" s="169" t="s">
        <v>1592</v>
      </c>
      <c r="L976" s="250">
        <v>500000</v>
      </c>
    </row>
    <row r="977" spans="1:12" ht="24" x14ac:dyDescent="0.2">
      <c r="A977" s="197">
        <f t="shared" si="15"/>
        <v>976</v>
      </c>
      <c r="B977" s="19" t="s">
        <v>1527</v>
      </c>
      <c r="C977" s="169" t="s">
        <v>1593</v>
      </c>
      <c r="D977" s="19"/>
      <c r="E977" s="19" t="s">
        <v>15</v>
      </c>
      <c r="F977" s="19" t="s">
        <v>1566</v>
      </c>
      <c r="G977" s="19" t="s">
        <v>1566</v>
      </c>
      <c r="H977" s="19" t="s">
        <v>1594</v>
      </c>
      <c r="I977" s="19" t="s">
        <v>1595</v>
      </c>
      <c r="J977" s="19" t="s">
        <v>1596</v>
      </c>
      <c r="K977" s="169" t="s">
        <v>1597</v>
      </c>
      <c r="L977" s="250">
        <v>500000</v>
      </c>
    </row>
    <row r="978" spans="1:12" x14ac:dyDescent="0.2">
      <c r="A978" s="197">
        <f t="shared" si="15"/>
        <v>977</v>
      </c>
      <c r="B978" s="19" t="s">
        <v>1527</v>
      </c>
      <c r="C978" s="169" t="s">
        <v>1598</v>
      </c>
      <c r="D978" s="19"/>
      <c r="E978" s="19" t="s">
        <v>1599</v>
      </c>
      <c r="F978" s="19" t="s">
        <v>1600</v>
      </c>
      <c r="G978" s="19" t="s">
        <v>1600</v>
      </c>
      <c r="H978" s="19" t="s">
        <v>1601</v>
      </c>
      <c r="I978" s="19" t="s">
        <v>1602</v>
      </c>
      <c r="J978" s="19" t="s">
        <v>1603</v>
      </c>
      <c r="K978" s="169" t="s">
        <v>1604</v>
      </c>
      <c r="L978" s="250">
        <v>500000</v>
      </c>
    </row>
    <row r="979" spans="1:12" ht="24" x14ac:dyDescent="0.2">
      <c r="A979" s="197">
        <f t="shared" si="15"/>
        <v>978</v>
      </c>
      <c r="B979" s="19" t="s">
        <v>1527</v>
      </c>
      <c r="C979" s="169" t="s">
        <v>1605</v>
      </c>
      <c r="D979" s="19"/>
      <c r="E979" s="19" t="s">
        <v>1606</v>
      </c>
      <c r="F979" s="19" t="s">
        <v>1560</v>
      </c>
      <c r="G979" s="19" t="s">
        <v>1560</v>
      </c>
      <c r="H979" s="19" t="s">
        <v>1607</v>
      </c>
      <c r="I979" s="19" t="s">
        <v>1608</v>
      </c>
      <c r="J979" s="19" t="s">
        <v>1609</v>
      </c>
      <c r="K979" s="169" t="s">
        <v>1610</v>
      </c>
      <c r="L979" s="250">
        <v>500000</v>
      </c>
    </row>
    <row r="980" spans="1:12" x14ac:dyDescent="0.2">
      <c r="A980" s="197">
        <f t="shared" si="15"/>
        <v>979</v>
      </c>
      <c r="B980" s="19" t="s">
        <v>1527</v>
      </c>
      <c r="C980" s="169" t="s">
        <v>1611</v>
      </c>
      <c r="D980" s="19"/>
      <c r="E980" s="19" t="s">
        <v>1612</v>
      </c>
      <c r="F980" s="19" t="s">
        <v>1600</v>
      </c>
      <c r="G980" s="19" t="s">
        <v>1600</v>
      </c>
      <c r="H980" s="19" t="s">
        <v>1613</v>
      </c>
      <c r="I980" s="19" t="s">
        <v>1614</v>
      </c>
      <c r="J980" s="98" t="s">
        <v>1615</v>
      </c>
      <c r="K980" s="169" t="s">
        <v>1616</v>
      </c>
      <c r="L980" s="250">
        <v>500000</v>
      </c>
    </row>
    <row r="981" spans="1:12" x14ac:dyDescent="0.2">
      <c r="A981" s="197">
        <f t="shared" si="15"/>
        <v>980</v>
      </c>
      <c r="B981" s="19" t="s">
        <v>1527</v>
      </c>
      <c r="C981" s="169" t="s">
        <v>1617</v>
      </c>
      <c r="D981" s="19"/>
      <c r="E981" s="19" t="s">
        <v>1618</v>
      </c>
      <c r="F981" s="19" t="s">
        <v>1600</v>
      </c>
      <c r="G981" s="19" t="s">
        <v>1600</v>
      </c>
      <c r="H981" s="19" t="s">
        <v>1619</v>
      </c>
      <c r="I981" s="19" t="s">
        <v>1620</v>
      </c>
      <c r="J981" s="19" t="s">
        <v>1621</v>
      </c>
      <c r="K981" s="169" t="s">
        <v>1622</v>
      </c>
      <c r="L981" s="250">
        <v>500000</v>
      </c>
    </row>
    <row r="982" spans="1:12" x14ac:dyDescent="0.2">
      <c r="A982" s="197">
        <f t="shared" si="15"/>
        <v>981</v>
      </c>
      <c r="B982" s="19" t="s">
        <v>1527</v>
      </c>
      <c r="C982" s="169" t="s">
        <v>1623</v>
      </c>
      <c r="D982" s="19"/>
      <c r="E982" s="19" t="s">
        <v>1624</v>
      </c>
      <c r="F982" s="19" t="s">
        <v>1625</v>
      </c>
      <c r="G982" s="19" t="s">
        <v>1625</v>
      </c>
      <c r="H982" s="19" t="s">
        <v>1626</v>
      </c>
      <c r="I982" s="19" t="s">
        <v>1627</v>
      </c>
      <c r="J982" s="19" t="s">
        <v>1628</v>
      </c>
      <c r="K982" s="169" t="s">
        <v>1629</v>
      </c>
      <c r="L982" s="250">
        <v>500000</v>
      </c>
    </row>
    <row r="983" spans="1:12" ht="24" x14ac:dyDescent="0.2">
      <c r="A983" s="197">
        <f t="shared" si="15"/>
        <v>982</v>
      </c>
      <c r="B983" s="19" t="s">
        <v>1527</v>
      </c>
      <c r="C983" s="169" t="s">
        <v>1630</v>
      </c>
      <c r="D983" s="19"/>
      <c r="E983" s="19" t="s">
        <v>1631</v>
      </c>
      <c r="F983" s="10" t="s">
        <v>1632</v>
      </c>
      <c r="G983" s="19" t="s">
        <v>1554</v>
      </c>
      <c r="H983" s="19" t="s">
        <v>1633</v>
      </c>
      <c r="I983" s="19" t="s">
        <v>1634</v>
      </c>
      <c r="J983" s="19" t="s">
        <v>1635</v>
      </c>
      <c r="K983" s="169" t="s">
        <v>1636</v>
      </c>
      <c r="L983" s="250">
        <v>500000</v>
      </c>
    </row>
    <row r="984" spans="1:12" ht="24" x14ac:dyDescent="0.2">
      <c r="A984" s="197">
        <f t="shared" si="15"/>
        <v>983</v>
      </c>
      <c r="B984" s="168" t="s">
        <v>1637</v>
      </c>
      <c r="C984" s="168" t="s">
        <v>1638</v>
      </c>
      <c r="D984" s="168" t="s">
        <v>1639</v>
      </c>
      <c r="E984" s="168" t="s">
        <v>168</v>
      </c>
      <c r="F984" s="168" t="s">
        <v>1640</v>
      </c>
      <c r="G984" s="168" t="s">
        <v>1640</v>
      </c>
      <c r="H984" s="168" t="s">
        <v>1641</v>
      </c>
      <c r="I984" s="168" t="s">
        <v>1642</v>
      </c>
      <c r="J984" s="168" t="s">
        <v>1643</v>
      </c>
      <c r="K984" s="168" t="s">
        <v>1644</v>
      </c>
      <c r="L984" s="251">
        <v>8333300</v>
      </c>
    </row>
    <row r="985" spans="1:12" ht="24" x14ac:dyDescent="0.2">
      <c r="A985" s="197">
        <f t="shared" si="15"/>
        <v>984</v>
      </c>
      <c r="B985" s="168" t="s">
        <v>1637</v>
      </c>
      <c r="C985" s="168" t="s">
        <v>1638</v>
      </c>
      <c r="D985" s="168" t="s">
        <v>1639</v>
      </c>
      <c r="E985" s="168" t="s">
        <v>4275</v>
      </c>
      <c r="F985" s="168" t="s">
        <v>1640</v>
      </c>
      <c r="G985" s="168" t="s">
        <v>1640</v>
      </c>
      <c r="H985" s="168" t="s">
        <v>1641</v>
      </c>
      <c r="I985" s="168" t="s">
        <v>4976</v>
      </c>
      <c r="J985" s="168" t="s">
        <v>1643</v>
      </c>
      <c r="K985" s="168" t="s">
        <v>1645</v>
      </c>
      <c r="L985" s="251">
        <v>2500000</v>
      </c>
    </row>
    <row r="986" spans="1:12" ht="24" x14ac:dyDescent="0.2">
      <c r="A986" s="197">
        <f t="shared" si="15"/>
        <v>985</v>
      </c>
      <c r="B986" s="168" t="s">
        <v>1637</v>
      </c>
      <c r="C986" s="168" t="s">
        <v>1638</v>
      </c>
      <c r="D986" s="168" t="s">
        <v>1639</v>
      </c>
      <c r="E986" s="168" t="s">
        <v>4276</v>
      </c>
      <c r="F986" s="168" t="s">
        <v>1640</v>
      </c>
      <c r="G986" s="168" t="s">
        <v>1640</v>
      </c>
      <c r="H986" s="168" t="s">
        <v>1641</v>
      </c>
      <c r="I986" s="168" t="s">
        <v>4977</v>
      </c>
      <c r="J986" s="168" t="s">
        <v>1643</v>
      </c>
      <c r="K986" s="168" t="s">
        <v>1646</v>
      </c>
      <c r="L986" s="251">
        <v>3300000</v>
      </c>
    </row>
    <row r="987" spans="1:12" ht="24" x14ac:dyDescent="0.2">
      <c r="A987" s="197">
        <f t="shared" si="15"/>
        <v>986</v>
      </c>
      <c r="B987" s="168" t="s">
        <v>1637</v>
      </c>
      <c r="C987" s="168" t="s">
        <v>1638</v>
      </c>
      <c r="D987" s="168" t="s">
        <v>1639</v>
      </c>
      <c r="E987" s="168" t="s">
        <v>4281</v>
      </c>
      <c r="F987" s="168" t="s">
        <v>1640</v>
      </c>
      <c r="G987" s="168" t="s">
        <v>1640</v>
      </c>
      <c r="H987" s="168" t="s">
        <v>1641</v>
      </c>
      <c r="I987" s="168" t="s">
        <v>4978</v>
      </c>
      <c r="J987" s="168" t="s">
        <v>1643</v>
      </c>
      <c r="K987" s="168" t="s">
        <v>1647</v>
      </c>
      <c r="L987" s="251">
        <v>3750000</v>
      </c>
    </row>
    <row r="988" spans="1:12" ht="24" x14ac:dyDescent="0.2">
      <c r="A988" s="197">
        <f t="shared" si="15"/>
        <v>987</v>
      </c>
      <c r="B988" s="168" t="s">
        <v>1637</v>
      </c>
      <c r="C988" s="168" t="s">
        <v>1638</v>
      </c>
      <c r="D988" s="168" t="s">
        <v>1639</v>
      </c>
      <c r="E988" s="168" t="s">
        <v>4282</v>
      </c>
      <c r="F988" s="168" t="s">
        <v>1640</v>
      </c>
      <c r="G988" s="168" t="s">
        <v>1640</v>
      </c>
      <c r="H988" s="168" t="s">
        <v>1641</v>
      </c>
      <c r="I988" s="168" t="s">
        <v>4979</v>
      </c>
      <c r="J988" s="168" t="s">
        <v>1643</v>
      </c>
      <c r="K988" s="168" t="s">
        <v>1648</v>
      </c>
      <c r="L988" s="251">
        <v>4200000</v>
      </c>
    </row>
    <row r="989" spans="1:12" ht="24" x14ac:dyDescent="0.2">
      <c r="A989" s="197">
        <f t="shared" si="15"/>
        <v>988</v>
      </c>
      <c r="B989" s="168" t="s">
        <v>1637</v>
      </c>
      <c r="C989" s="168" t="s">
        <v>1638</v>
      </c>
      <c r="D989" s="168" t="s">
        <v>1639</v>
      </c>
      <c r="E989" s="168" t="s">
        <v>4291</v>
      </c>
      <c r="F989" s="168" t="s">
        <v>1640</v>
      </c>
      <c r="G989" s="168" t="s">
        <v>1640</v>
      </c>
      <c r="H989" s="168" t="s">
        <v>1641</v>
      </c>
      <c r="I989" s="168" t="s">
        <v>4980</v>
      </c>
      <c r="J989" s="168" t="s">
        <v>1643</v>
      </c>
      <c r="K989" s="168" t="s">
        <v>1649</v>
      </c>
      <c r="L989" s="251">
        <v>2850000</v>
      </c>
    </row>
    <row r="990" spans="1:12" ht="24" x14ac:dyDescent="0.2">
      <c r="A990" s="197">
        <f t="shared" si="15"/>
        <v>989</v>
      </c>
      <c r="B990" s="168" t="s">
        <v>1637</v>
      </c>
      <c r="C990" s="168" t="s">
        <v>1638</v>
      </c>
      <c r="D990" s="168" t="s">
        <v>1639</v>
      </c>
      <c r="E990" s="168" t="s">
        <v>4292</v>
      </c>
      <c r="F990" s="168" t="s">
        <v>1640</v>
      </c>
      <c r="G990" s="168" t="s">
        <v>1640</v>
      </c>
      <c r="H990" s="168" t="s">
        <v>1641</v>
      </c>
      <c r="I990" s="168" t="s">
        <v>4981</v>
      </c>
      <c r="J990" s="168" t="s">
        <v>1643</v>
      </c>
      <c r="K990" s="168" t="s">
        <v>1650</v>
      </c>
      <c r="L990" s="251">
        <v>12000000</v>
      </c>
    </row>
    <row r="991" spans="1:12" ht="24" x14ac:dyDescent="0.2">
      <c r="A991" s="197">
        <f t="shared" si="15"/>
        <v>990</v>
      </c>
      <c r="B991" s="168" t="s">
        <v>1637</v>
      </c>
      <c r="C991" s="168" t="s">
        <v>1638</v>
      </c>
      <c r="D991" s="168" t="s">
        <v>1639</v>
      </c>
      <c r="E991" s="168" t="s">
        <v>4293</v>
      </c>
      <c r="F991" s="168" t="s">
        <v>1640</v>
      </c>
      <c r="G991" s="168" t="s">
        <v>1640</v>
      </c>
      <c r="H991" s="168" t="s">
        <v>1641</v>
      </c>
      <c r="I991" s="168" t="s">
        <v>4982</v>
      </c>
      <c r="J991" s="168" t="s">
        <v>1643</v>
      </c>
      <c r="K991" s="168" t="s">
        <v>1651</v>
      </c>
      <c r="L991" s="251">
        <v>1000000</v>
      </c>
    </row>
    <row r="992" spans="1:12" ht="24" x14ac:dyDescent="0.2">
      <c r="A992" s="197">
        <f t="shared" si="15"/>
        <v>991</v>
      </c>
      <c r="B992" s="168" t="s">
        <v>1637</v>
      </c>
      <c r="C992" s="168" t="s">
        <v>1638</v>
      </c>
      <c r="D992" s="168" t="s">
        <v>1639</v>
      </c>
      <c r="E992" s="168" t="s">
        <v>4294</v>
      </c>
      <c r="F992" s="168" t="s">
        <v>1640</v>
      </c>
      <c r="G992" s="168" t="s">
        <v>1640</v>
      </c>
      <c r="H992" s="168" t="s">
        <v>1641</v>
      </c>
      <c r="I992" s="168" t="s">
        <v>4983</v>
      </c>
      <c r="J992" s="168" t="s">
        <v>1643</v>
      </c>
      <c r="K992" s="168" t="s">
        <v>1652</v>
      </c>
      <c r="L992" s="251">
        <v>500000</v>
      </c>
    </row>
    <row r="993" spans="1:12" ht="24" x14ac:dyDescent="0.2">
      <c r="A993" s="197">
        <f t="shared" si="15"/>
        <v>992</v>
      </c>
      <c r="B993" s="168" t="s">
        <v>1637</v>
      </c>
      <c r="C993" s="168" t="s">
        <v>1638</v>
      </c>
      <c r="D993" s="168" t="s">
        <v>1639</v>
      </c>
      <c r="E993" s="168" t="s">
        <v>4311</v>
      </c>
      <c r="F993" s="168" t="s">
        <v>1640</v>
      </c>
      <c r="G993" s="168" t="s">
        <v>1640</v>
      </c>
      <c r="H993" s="168" t="s">
        <v>1641</v>
      </c>
      <c r="I993" s="168" t="s">
        <v>4984</v>
      </c>
      <c r="J993" s="168" t="s">
        <v>1643</v>
      </c>
      <c r="K993" s="168" t="s">
        <v>1653</v>
      </c>
      <c r="L993" s="251">
        <v>800000</v>
      </c>
    </row>
    <row r="994" spans="1:12" ht="24" x14ac:dyDescent="0.2">
      <c r="A994" s="197">
        <f t="shared" si="15"/>
        <v>993</v>
      </c>
      <c r="B994" s="168" t="s">
        <v>1637</v>
      </c>
      <c r="C994" s="168" t="s">
        <v>1638</v>
      </c>
      <c r="D994" s="168" t="s">
        <v>1639</v>
      </c>
      <c r="E994" s="168" t="s">
        <v>4312</v>
      </c>
      <c r="F994" s="168" t="s">
        <v>1640</v>
      </c>
      <c r="G994" s="168" t="s">
        <v>1640</v>
      </c>
      <c r="H994" s="168" t="s">
        <v>1641</v>
      </c>
      <c r="I994" s="168" t="s">
        <v>4985</v>
      </c>
      <c r="J994" s="168" t="s">
        <v>1643</v>
      </c>
      <c r="K994" s="168" t="s">
        <v>1654</v>
      </c>
      <c r="L994" s="251">
        <v>350000</v>
      </c>
    </row>
    <row r="995" spans="1:12" ht="24" x14ac:dyDescent="0.2">
      <c r="A995" s="197">
        <f t="shared" si="15"/>
        <v>994</v>
      </c>
      <c r="B995" s="168" t="s">
        <v>1637</v>
      </c>
      <c r="C995" s="168" t="s">
        <v>1638</v>
      </c>
      <c r="D995" s="168" t="s">
        <v>1639</v>
      </c>
      <c r="E995" s="168" t="s">
        <v>4313</v>
      </c>
      <c r="F995" s="168" t="s">
        <v>1640</v>
      </c>
      <c r="G995" s="168" t="s">
        <v>1640</v>
      </c>
      <c r="H995" s="168" t="s">
        <v>1641</v>
      </c>
      <c r="I995" s="168" t="s">
        <v>4986</v>
      </c>
      <c r="J995" s="168" t="s">
        <v>1643</v>
      </c>
      <c r="K995" s="168" t="s">
        <v>1655</v>
      </c>
      <c r="L995" s="251">
        <v>500000</v>
      </c>
    </row>
    <row r="996" spans="1:12" ht="24" x14ac:dyDescent="0.2">
      <c r="A996" s="197">
        <f t="shared" si="15"/>
        <v>995</v>
      </c>
      <c r="B996" s="168" t="s">
        <v>1637</v>
      </c>
      <c r="C996" s="168" t="s">
        <v>1638</v>
      </c>
      <c r="D996" s="168" t="s">
        <v>1639</v>
      </c>
      <c r="E996" s="168" t="s">
        <v>4314</v>
      </c>
      <c r="F996" s="168" t="s">
        <v>1640</v>
      </c>
      <c r="G996" s="168" t="s">
        <v>1640</v>
      </c>
      <c r="H996" s="168" t="s">
        <v>1641</v>
      </c>
      <c r="I996" s="168" t="s">
        <v>4987</v>
      </c>
      <c r="J996" s="168" t="s">
        <v>1643</v>
      </c>
      <c r="K996" s="168" t="s">
        <v>1656</v>
      </c>
      <c r="L996" s="251">
        <v>800000</v>
      </c>
    </row>
    <row r="997" spans="1:12" ht="24" x14ac:dyDescent="0.2">
      <c r="A997" s="197">
        <f t="shared" si="15"/>
        <v>996</v>
      </c>
      <c r="B997" s="168" t="s">
        <v>1637</v>
      </c>
      <c r="C997" s="168" t="s">
        <v>1638</v>
      </c>
      <c r="D997" s="168" t="s">
        <v>1639</v>
      </c>
      <c r="E997" s="168" t="s">
        <v>4315</v>
      </c>
      <c r="F997" s="168" t="s">
        <v>1640</v>
      </c>
      <c r="G997" s="168" t="s">
        <v>1640</v>
      </c>
      <c r="H997" s="168" t="s">
        <v>1641</v>
      </c>
      <c r="I997" s="168" t="s">
        <v>4988</v>
      </c>
      <c r="J997" s="168" t="s">
        <v>1643</v>
      </c>
      <c r="K997" s="168" t="s">
        <v>1657</v>
      </c>
      <c r="L997" s="251">
        <v>550000</v>
      </c>
    </row>
    <row r="998" spans="1:12" ht="24" x14ac:dyDescent="0.2">
      <c r="A998" s="197">
        <f t="shared" si="15"/>
        <v>997</v>
      </c>
      <c r="B998" s="168" t="s">
        <v>1637</v>
      </c>
      <c r="C998" s="168" t="s">
        <v>1638</v>
      </c>
      <c r="D998" s="168" t="s">
        <v>1639</v>
      </c>
      <c r="E998" s="168" t="s">
        <v>4316</v>
      </c>
      <c r="F998" s="168" t="s">
        <v>1640</v>
      </c>
      <c r="G998" s="168" t="s">
        <v>1640</v>
      </c>
      <c r="H998" s="168" t="s">
        <v>1641</v>
      </c>
      <c r="I998" s="168" t="s">
        <v>4989</v>
      </c>
      <c r="J998" s="168" t="s">
        <v>1643</v>
      </c>
      <c r="K998" s="168" t="s">
        <v>1658</v>
      </c>
      <c r="L998" s="251">
        <v>500000</v>
      </c>
    </row>
    <row r="999" spans="1:12" ht="24" x14ac:dyDescent="0.2">
      <c r="A999" s="197">
        <f t="shared" si="15"/>
        <v>998</v>
      </c>
      <c r="B999" s="168" t="s">
        <v>1637</v>
      </c>
      <c r="C999" s="168" t="s">
        <v>1638</v>
      </c>
      <c r="D999" s="168" t="s">
        <v>1639</v>
      </c>
      <c r="E999" s="168" t="s">
        <v>4317</v>
      </c>
      <c r="F999" s="168" t="s">
        <v>1640</v>
      </c>
      <c r="G999" s="168" t="s">
        <v>1640</v>
      </c>
      <c r="H999" s="168" t="s">
        <v>1641</v>
      </c>
      <c r="I999" s="168" t="s">
        <v>4990</v>
      </c>
      <c r="J999" s="168" t="s">
        <v>1643</v>
      </c>
      <c r="K999" s="168" t="s">
        <v>1659</v>
      </c>
      <c r="L999" s="251">
        <v>350000</v>
      </c>
    </row>
    <row r="1000" spans="1:12" ht="24" x14ac:dyDescent="0.2">
      <c r="A1000" s="197">
        <f t="shared" si="15"/>
        <v>999</v>
      </c>
      <c r="B1000" s="168" t="s">
        <v>1637</v>
      </c>
      <c r="C1000" s="168" t="s">
        <v>1638</v>
      </c>
      <c r="D1000" s="168" t="s">
        <v>1639</v>
      </c>
      <c r="E1000" s="168" t="s">
        <v>4327</v>
      </c>
      <c r="F1000" s="168" t="s">
        <v>1640</v>
      </c>
      <c r="G1000" s="168" t="s">
        <v>1640</v>
      </c>
      <c r="H1000" s="168" t="s">
        <v>1641</v>
      </c>
      <c r="I1000" s="168" t="s">
        <v>4991</v>
      </c>
      <c r="J1000" s="168" t="s">
        <v>1643</v>
      </c>
      <c r="K1000" s="168" t="s">
        <v>1660</v>
      </c>
      <c r="L1000" s="251">
        <v>150000</v>
      </c>
    </row>
    <row r="1001" spans="1:12" ht="24" x14ac:dyDescent="0.2">
      <c r="A1001" s="197">
        <f t="shared" si="15"/>
        <v>1000</v>
      </c>
      <c r="B1001" s="168" t="s">
        <v>1637</v>
      </c>
      <c r="C1001" s="168" t="s">
        <v>1638</v>
      </c>
      <c r="D1001" s="168" t="s">
        <v>1639</v>
      </c>
      <c r="E1001" s="168" t="s">
        <v>4328</v>
      </c>
      <c r="F1001" s="168" t="s">
        <v>1640</v>
      </c>
      <c r="G1001" s="168" t="s">
        <v>1640</v>
      </c>
      <c r="H1001" s="168" t="s">
        <v>1641</v>
      </c>
      <c r="I1001" s="168" t="s">
        <v>4992</v>
      </c>
      <c r="J1001" s="168" t="s">
        <v>1643</v>
      </c>
      <c r="K1001" s="168" t="s">
        <v>1661</v>
      </c>
      <c r="L1001" s="251">
        <v>500000</v>
      </c>
    </row>
    <row r="1002" spans="1:12" ht="24" x14ac:dyDescent="0.2">
      <c r="A1002" s="197">
        <f t="shared" si="15"/>
        <v>1001</v>
      </c>
      <c r="B1002" s="168" t="s">
        <v>1637</v>
      </c>
      <c r="C1002" s="168" t="s">
        <v>1638</v>
      </c>
      <c r="D1002" s="168" t="s">
        <v>1639</v>
      </c>
      <c r="E1002" s="168" t="s">
        <v>4329</v>
      </c>
      <c r="F1002" s="168" t="s">
        <v>1640</v>
      </c>
      <c r="G1002" s="168" t="s">
        <v>1640</v>
      </c>
      <c r="H1002" s="168" t="s">
        <v>1641</v>
      </c>
      <c r="I1002" s="168" t="s">
        <v>4993</v>
      </c>
      <c r="J1002" s="168" t="s">
        <v>1643</v>
      </c>
      <c r="K1002" s="168" t="s">
        <v>1662</v>
      </c>
      <c r="L1002" s="251">
        <v>500000</v>
      </c>
    </row>
    <row r="1003" spans="1:12" ht="24" x14ac:dyDescent="0.2">
      <c r="A1003" s="197">
        <f t="shared" si="15"/>
        <v>1002</v>
      </c>
      <c r="B1003" s="168" t="s">
        <v>1637</v>
      </c>
      <c r="C1003" s="168" t="s">
        <v>1638</v>
      </c>
      <c r="D1003" s="168" t="s">
        <v>1639</v>
      </c>
      <c r="E1003" s="168" t="s">
        <v>4330</v>
      </c>
      <c r="F1003" s="168" t="s">
        <v>1640</v>
      </c>
      <c r="G1003" s="168" t="s">
        <v>1640</v>
      </c>
      <c r="H1003" s="168" t="s">
        <v>1641</v>
      </c>
      <c r="I1003" s="168" t="s">
        <v>4994</v>
      </c>
      <c r="J1003" s="168" t="s">
        <v>1643</v>
      </c>
      <c r="K1003" s="168" t="s">
        <v>1663</v>
      </c>
      <c r="L1003" s="251">
        <v>5000000</v>
      </c>
    </row>
    <row r="1004" spans="1:12" ht="24" x14ac:dyDescent="0.2">
      <c r="A1004" s="197">
        <f t="shared" si="15"/>
        <v>1003</v>
      </c>
      <c r="B1004" s="168" t="s">
        <v>1637</v>
      </c>
      <c r="C1004" s="168" t="s">
        <v>1638</v>
      </c>
      <c r="D1004" s="168" t="s">
        <v>1639</v>
      </c>
      <c r="E1004" s="168" t="s">
        <v>4332</v>
      </c>
      <c r="F1004" s="168" t="s">
        <v>1640</v>
      </c>
      <c r="G1004" s="168" t="s">
        <v>1640</v>
      </c>
      <c r="H1004" s="168" t="s">
        <v>1641</v>
      </c>
      <c r="I1004" s="168" t="s">
        <v>4995</v>
      </c>
      <c r="J1004" s="168" t="s">
        <v>1643</v>
      </c>
      <c r="K1004" s="168" t="s">
        <v>1664</v>
      </c>
      <c r="L1004" s="251">
        <v>4600000</v>
      </c>
    </row>
    <row r="1005" spans="1:12" ht="24" x14ac:dyDescent="0.2">
      <c r="A1005" s="197">
        <f t="shared" si="15"/>
        <v>1004</v>
      </c>
      <c r="B1005" s="168" t="s">
        <v>1637</v>
      </c>
      <c r="C1005" s="168" t="s">
        <v>1638</v>
      </c>
      <c r="D1005" s="168" t="s">
        <v>1639</v>
      </c>
      <c r="E1005" s="168" t="s">
        <v>4334</v>
      </c>
      <c r="F1005" s="168" t="s">
        <v>1640</v>
      </c>
      <c r="G1005" s="168" t="s">
        <v>1640</v>
      </c>
      <c r="H1005" s="168" t="s">
        <v>1641</v>
      </c>
      <c r="I1005" s="168" t="s">
        <v>4996</v>
      </c>
      <c r="J1005" s="168" t="s">
        <v>1643</v>
      </c>
      <c r="K1005" s="168" t="s">
        <v>1665</v>
      </c>
      <c r="L1005" s="251">
        <v>800000</v>
      </c>
    </row>
    <row r="1006" spans="1:12" ht="24" x14ac:dyDescent="0.2">
      <c r="A1006" s="197">
        <f t="shared" si="15"/>
        <v>1005</v>
      </c>
      <c r="B1006" s="168" t="s">
        <v>1637</v>
      </c>
      <c r="C1006" s="168" t="s">
        <v>1638</v>
      </c>
      <c r="D1006" s="168" t="s">
        <v>1639</v>
      </c>
      <c r="E1006" s="168" t="s">
        <v>4336</v>
      </c>
      <c r="F1006" s="168" t="s">
        <v>1640</v>
      </c>
      <c r="G1006" s="168" t="s">
        <v>1640</v>
      </c>
      <c r="H1006" s="168" t="s">
        <v>1641</v>
      </c>
      <c r="I1006" s="168" t="s">
        <v>4997</v>
      </c>
      <c r="J1006" s="168" t="s">
        <v>1643</v>
      </c>
      <c r="K1006" s="168" t="s">
        <v>1666</v>
      </c>
      <c r="L1006" s="251">
        <v>700000</v>
      </c>
    </row>
    <row r="1007" spans="1:12" ht="24" x14ac:dyDescent="0.2">
      <c r="A1007" s="197">
        <f t="shared" si="15"/>
        <v>1006</v>
      </c>
      <c r="B1007" s="168" t="s">
        <v>1637</v>
      </c>
      <c r="C1007" s="168" t="s">
        <v>1638</v>
      </c>
      <c r="D1007" s="168" t="s">
        <v>1639</v>
      </c>
      <c r="E1007" s="168" t="s">
        <v>4338</v>
      </c>
      <c r="F1007" s="168" t="s">
        <v>1640</v>
      </c>
      <c r="G1007" s="168" t="s">
        <v>1640</v>
      </c>
      <c r="H1007" s="168" t="s">
        <v>1641</v>
      </c>
      <c r="I1007" s="168" t="s">
        <v>4998</v>
      </c>
      <c r="J1007" s="168" t="s">
        <v>1643</v>
      </c>
      <c r="K1007" s="168" t="s">
        <v>1667</v>
      </c>
      <c r="L1007" s="251">
        <v>500000</v>
      </c>
    </row>
    <row r="1008" spans="1:12" ht="24" x14ac:dyDescent="0.2">
      <c r="A1008" s="197">
        <f t="shared" si="15"/>
        <v>1007</v>
      </c>
      <c r="B1008" s="168" t="s">
        <v>1637</v>
      </c>
      <c r="C1008" s="168" t="s">
        <v>1638</v>
      </c>
      <c r="D1008" s="168" t="s">
        <v>1639</v>
      </c>
      <c r="E1008" s="168" t="s">
        <v>4340</v>
      </c>
      <c r="F1008" s="168" t="s">
        <v>1640</v>
      </c>
      <c r="G1008" s="168" t="s">
        <v>1640</v>
      </c>
      <c r="H1008" s="168" t="s">
        <v>1641</v>
      </c>
      <c r="I1008" s="168" t="s">
        <v>4999</v>
      </c>
      <c r="J1008" s="168" t="s">
        <v>1643</v>
      </c>
      <c r="K1008" s="168" t="s">
        <v>1668</v>
      </c>
      <c r="L1008" s="251">
        <v>500000</v>
      </c>
    </row>
    <row r="1009" spans="1:12" ht="24" x14ac:dyDescent="0.2">
      <c r="A1009" s="197">
        <f t="shared" si="15"/>
        <v>1008</v>
      </c>
      <c r="B1009" s="168" t="s">
        <v>1637</v>
      </c>
      <c r="C1009" s="168" t="s">
        <v>1638</v>
      </c>
      <c r="D1009" s="168" t="s">
        <v>1639</v>
      </c>
      <c r="E1009" s="168" t="s">
        <v>4342</v>
      </c>
      <c r="F1009" s="168" t="s">
        <v>1640</v>
      </c>
      <c r="G1009" s="168" t="s">
        <v>1640</v>
      </c>
      <c r="H1009" s="168" t="s">
        <v>1641</v>
      </c>
      <c r="I1009" s="168" t="s">
        <v>5000</v>
      </c>
      <c r="J1009" s="168" t="s">
        <v>1643</v>
      </c>
      <c r="K1009" s="168" t="s">
        <v>1669</v>
      </c>
      <c r="L1009" s="251">
        <v>480000</v>
      </c>
    </row>
    <row r="1010" spans="1:12" ht="24" x14ac:dyDescent="0.2">
      <c r="A1010" s="197">
        <f t="shared" si="15"/>
        <v>1009</v>
      </c>
      <c r="B1010" s="168" t="s">
        <v>1637</v>
      </c>
      <c r="C1010" s="168" t="s">
        <v>1638</v>
      </c>
      <c r="D1010" s="168" t="s">
        <v>1639</v>
      </c>
      <c r="E1010" s="168" t="s">
        <v>4344</v>
      </c>
      <c r="F1010" s="168" t="s">
        <v>1640</v>
      </c>
      <c r="G1010" s="168" t="s">
        <v>1640</v>
      </c>
      <c r="H1010" s="168" t="s">
        <v>1641</v>
      </c>
      <c r="I1010" s="168" t="s">
        <v>5001</v>
      </c>
      <c r="J1010" s="168" t="s">
        <v>1643</v>
      </c>
      <c r="K1010" s="168" t="s">
        <v>1670</v>
      </c>
      <c r="L1010" s="251">
        <v>350000</v>
      </c>
    </row>
    <row r="1011" spans="1:12" ht="24" x14ac:dyDescent="0.2">
      <c r="A1011" s="197">
        <f t="shared" si="15"/>
        <v>1010</v>
      </c>
      <c r="B1011" s="168" t="s">
        <v>1637</v>
      </c>
      <c r="C1011" s="168" t="s">
        <v>1638</v>
      </c>
      <c r="D1011" s="168" t="s">
        <v>1639</v>
      </c>
      <c r="E1011" s="168" t="s">
        <v>4346</v>
      </c>
      <c r="F1011" s="168" t="s">
        <v>1640</v>
      </c>
      <c r="G1011" s="168" t="s">
        <v>1640</v>
      </c>
      <c r="H1011" s="168" t="s">
        <v>1641</v>
      </c>
      <c r="I1011" s="168" t="s">
        <v>5002</v>
      </c>
      <c r="J1011" s="168" t="s">
        <v>1643</v>
      </c>
      <c r="K1011" s="168" t="s">
        <v>1671</v>
      </c>
      <c r="L1011" s="251">
        <v>250000</v>
      </c>
    </row>
    <row r="1012" spans="1:12" ht="24" x14ac:dyDescent="0.2">
      <c r="A1012" s="197">
        <f t="shared" si="15"/>
        <v>1011</v>
      </c>
      <c r="B1012" s="168" t="s">
        <v>1637</v>
      </c>
      <c r="C1012" s="168" t="s">
        <v>1638</v>
      </c>
      <c r="D1012" s="168" t="s">
        <v>1639</v>
      </c>
      <c r="E1012" s="168" t="s">
        <v>4348</v>
      </c>
      <c r="F1012" s="168" t="s">
        <v>1640</v>
      </c>
      <c r="G1012" s="168" t="s">
        <v>1640</v>
      </c>
      <c r="H1012" s="168" t="s">
        <v>1641</v>
      </c>
      <c r="I1012" s="168" t="s">
        <v>5003</v>
      </c>
      <c r="J1012" s="168" t="s">
        <v>1643</v>
      </c>
      <c r="K1012" s="168" t="s">
        <v>1672</v>
      </c>
      <c r="L1012" s="251">
        <v>150000</v>
      </c>
    </row>
    <row r="1013" spans="1:12" ht="24" x14ac:dyDescent="0.2">
      <c r="A1013" s="197">
        <f t="shared" si="15"/>
        <v>1012</v>
      </c>
      <c r="B1013" s="168" t="s">
        <v>1637</v>
      </c>
      <c r="C1013" s="168" t="s">
        <v>1638</v>
      </c>
      <c r="D1013" s="168" t="s">
        <v>1639</v>
      </c>
      <c r="E1013" s="168" t="s">
        <v>4350</v>
      </c>
      <c r="F1013" s="168" t="s">
        <v>1640</v>
      </c>
      <c r="G1013" s="168" t="s">
        <v>1640</v>
      </c>
      <c r="H1013" s="168" t="s">
        <v>1641</v>
      </c>
      <c r="I1013" s="168" t="s">
        <v>5004</v>
      </c>
      <c r="J1013" s="168" t="s">
        <v>1643</v>
      </c>
      <c r="K1013" s="168" t="s">
        <v>1673</v>
      </c>
      <c r="L1013" s="251">
        <v>150000</v>
      </c>
    </row>
    <row r="1014" spans="1:12" ht="24" x14ac:dyDescent="0.2">
      <c r="A1014" s="197">
        <f t="shared" si="15"/>
        <v>1013</v>
      </c>
      <c r="B1014" s="168" t="s">
        <v>1637</v>
      </c>
      <c r="C1014" s="168" t="s">
        <v>1638</v>
      </c>
      <c r="D1014" s="168" t="s">
        <v>1639</v>
      </c>
      <c r="E1014" s="168" t="s">
        <v>4352</v>
      </c>
      <c r="F1014" s="168" t="s">
        <v>1640</v>
      </c>
      <c r="G1014" s="168" t="s">
        <v>1640</v>
      </c>
      <c r="H1014" s="168" t="s">
        <v>1641</v>
      </c>
      <c r="I1014" s="168" t="s">
        <v>5005</v>
      </c>
      <c r="J1014" s="168" t="s">
        <v>1643</v>
      </c>
      <c r="K1014" s="168" t="s">
        <v>1674</v>
      </c>
      <c r="L1014" s="251">
        <v>500000</v>
      </c>
    </row>
    <row r="1015" spans="1:12" ht="24" x14ac:dyDescent="0.2">
      <c r="A1015" s="197">
        <f t="shared" si="15"/>
        <v>1014</v>
      </c>
      <c r="B1015" s="168" t="s">
        <v>1637</v>
      </c>
      <c r="C1015" s="168" t="s">
        <v>1638</v>
      </c>
      <c r="D1015" s="168" t="s">
        <v>1639</v>
      </c>
      <c r="E1015" s="168" t="s">
        <v>4354</v>
      </c>
      <c r="F1015" s="168" t="s">
        <v>1640</v>
      </c>
      <c r="G1015" s="168" t="s">
        <v>1640</v>
      </c>
      <c r="H1015" s="168" t="s">
        <v>1641</v>
      </c>
      <c r="I1015" s="168" t="s">
        <v>5006</v>
      </c>
      <c r="J1015" s="168" t="s">
        <v>1643</v>
      </c>
      <c r="K1015" s="168" t="s">
        <v>1675</v>
      </c>
      <c r="L1015" s="251">
        <v>100000</v>
      </c>
    </row>
    <row r="1016" spans="1:12" ht="24" x14ac:dyDescent="0.2">
      <c r="A1016" s="197">
        <f t="shared" si="15"/>
        <v>1015</v>
      </c>
      <c r="B1016" s="168" t="s">
        <v>1637</v>
      </c>
      <c r="C1016" s="168" t="s">
        <v>1638</v>
      </c>
      <c r="D1016" s="168" t="s">
        <v>1639</v>
      </c>
      <c r="E1016" s="168" t="s">
        <v>4356</v>
      </c>
      <c r="F1016" s="168" t="s">
        <v>1640</v>
      </c>
      <c r="G1016" s="168" t="s">
        <v>1640</v>
      </c>
      <c r="H1016" s="168" t="s">
        <v>1641</v>
      </c>
      <c r="I1016" s="168" t="s">
        <v>5007</v>
      </c>
      <c r="J1016" s="168" t="s">
        <v>1643</v>
      </c>
      <c r="K1016" s="168" t="s">
        <v>1342</v>
      </c>
      <c r="L1016" s="251">
        <v>500000</v>
      </c>
    </row>
    <row r="1017" spans="1:12" ht="24" x14ac:dyDescent="0.2">
      <c r="A1017" s="197">
        <f t="shared" si="15"/>
        <v>1016</v>
      </c>
      <c r="B1017" s="168" t="s">
        <v>1637</v>
      </c>
      <c r="C1017" s="168" t="s">
        <v>1638</v>
      </c>
      <c r="D1017" s="168" t="s">
        <v>1639</v>
      </c>
      <c r="E1017" s="168" t="s">
        <v>4357</v>
      </c>
      <c r="F1017" s="168" t="s">
        <v>1640</v>
      </c>
      <c r="G1017" s="168" t="s">
        <v>1640</v>
      </c>
      <c r="H1017" s="168" t="s">
        <v>1641</v>
      </c>
      <c r="I1017" s="168" t="s">
        <v>5008</v>
      </c>
      <c r="J1017" s="168" t="s">
        <v>1643</v>
      </c>
      <c r="K1017" s="168" t="s">
        <v>1676</v>
      </c>
      <c r="L1017" s="251">
        <v>250000</v>
      </c>
    </row>
    <row r="1018" spans="1:12" ht="24" x14ac:dyDescent="0.2">
      <c r="A1018" s="197">
        <f t="shared" si="15"/>
        <v>1017</v>
      </c>
      <c r="B1018" s="168" t="s">
        <v>1637</v>
      </c>
      <c r="C1018" s="168" t="s">
        <v>1638</v>
      </c>
      <c r="D1018" s="168" t="s">
        <v>1639</v>
      </c>
      <c r="E1018" s="168" t="s">
        <v>4358</v>
      </c>
      <c r="F1018" s="168" t="s">
        <v>1640</v>
      </c>
      <c r="G1018" s="168" t="s">
        <v>1640</v>
      </c>
      <c r="H1018" s="168" t="s">
        <v>1641</v>
      </c>
      <c r="I1018" s="168" t="s">
        <v>5009</v>
      </c>
      <c r="J1018" s="168" t="s">
        <v>1643</v>
      </c>
      <c r="K1018" s="168" t="s">
        <v>1677</v>
      </c>
      <c r="L1018" s="251">
        <v>250000</v>
      </c>
    </row>
    <row r="1019" spans="1:12" ht="24" x14ac:dyDescent="0.2">
      <c r="A1019" s="197">
        <f t="shared" si="15"/>
        <v>1018</v>
      </c>
      <c r="B1019" s="168" t="s">
        <v>1637</v>
      </c>
      <c r="C1019" s="168" t="s">
        <v>1638</v>
      </c>
      <c r="D1019" s="168" t="s">
        <v>1639</v>
      </c>
      <c r="E1019" s="168" t="s">
        <v>4359</v>
      </c>
      <c r="F1019" s="168" t="s">
        <v>1640</v>
      </c>
      <c r="G1019" s="168" t="s">
        <v>1640</v>
      </c>
      <c r="H1019" s="168" t="s">
        <v>1641</v>
      </c>
      <c r="I1019" s="168" t="s">
        <v>5010</v>
      </c>
      <c r="J1019" s="168" t="s">
        <v>1643</v>
      </c>
      <c r="K1019" s="168" t="s">
        <v>1678</v>
      </c>
      <c r="L1019" s="251">
        <v>500000</v>
      </c>
    </row>
    <row r="1020" spans="1:12" ht="24" x14ac:dyDescent="0.2">
      <c r="A1020" s="197">
        <f t="shared" si="15"/>
        <v>1019</v>
      </c>
      <c r="B1020" s="168" t="s">
        <v>1637</v>
      </c>
      <c r="C1020" s="168" t="s">
        <v>1638</v>
      </c>
      <c r="D1020" s="168" t="s">
        <v>1639</v>
      </c>
      <c r="E1020" s="168" t="s">
        <v>4360</v>
      </c>
      <c r="F1020" s="168" t="s">
        <v>1640</v>
      </c>
      <c r="G1020" s="168" t="s">
        <v>1640</v>
      </c>
      <c r="H1020" s="168" t="s">
        <v>1641</v>
      </c>
      <c r="I1020" s="168" t="s">
        <v>5011</v>
      </c>
      <c r="J1020" s="168" t="s">
        <v>1643</v>
      </c>
      <c r="K1020" s="168" t="s">
        <v>1679</v>
      </c>
      <c r="L1020" s="251">
        <v>500000</v>
      </c>
    </row>
    <row r="1021" spans="1:12" ht="48" x14ac:dyDescent="0.2">
      <c r="A1021" s="197">
        <f t="shared" si="15"/>
        <v>1020</v>
      </c>
      <c r="B1021" s="99" t="s">
        <v>1680</v>
      </c>
      <c r="C1021" s="99" t="s">
        <v>1681</v>
      </c>
      <c r="D1021" s="252" t="s">
        <v>5199</v>
      </c>
      <c r="E1021" s="99" t="s">
        <v>1686</v>
      </c>
      <c r="F1021" s="253" t="s">
        <v>5200</v>
      </c>
      <c r="G1021" s="253" t="s">
        <v>5200</v>
      </c>
      <c r="H1021" s="253" t="s">
        <v>5201</v>
      </c>
      <c r="I1021" s="79" t="s">
        <v>1682</v>
      </c>
      <c r="J1021" s="79" t="s">
        <v>1683</v>
      </c>
      <c r="K1021" s="79" t="s">
        <v>1684</v>
      </c>
      <c r="L1021" s="254">
        <v>914650.14320000005</v>
      </c>
    </row>
    <row r="1022" spans="1:12" ht="48" x14ac:dyDescent="0.2">
      <c r="A1022" s="197">
        <f t="shared" si="15"/>
        <v>1021</v>
      </c>
      <c r="B1022" s="99" t="s">
        <v>1680</v>
      </c>
      <c r="C1022" s="99" t="s">
        <v>1681</v>
      </c>
      <c r="D1022" s="252" t="s">
        <v>5199</v>
      </c>
      <c r="E1022" s="99" t="s">
        <v>1686</v>
      </c>
      <c r="F1022" s="253" t="s">
        <v>5200</v>
      </c>
      <c r="G1022" s="253" t="s">
        <v>5200</v>
      </c>
      <c r="H1022" s="253" t="s">
        <v>5201</v>
      </c>
      <c r="I1022" s="79" t="s">
        <v>1682</v>
      </c>
      <c r="J1022" s="79" t="s">
        <v>1683</v>
      </c>
      <c r="K1022" s="79" t="s">
        <v>1685</v>
      </c>
      <c r="L1022" s="254">
        <v>704481.72380000004</v>
      </c>
    </row>
    <row r="1023" spans="1:12" ht="48" x14ac:dyDescent="0.2">
      <c r="A1023" s="197">
        <f t="shared" si="15"/>
        <v>1022</v>
      </c>
      <c r="B1023" s="99" t="s">
        <v>1680</v>
      </c>
      <c r="C1023" s="99" t="s">
        <v>1681</v>
      </c>
      <c r="D1023" s="252" t="s">
        <v>5199</v>
      </c>
      <c r="E1023" s="99" t="s">
        <v>1686</v>
      </c>
      <c r="F1023" s="253" t="s">
        <v>5200</v>
      </c>
      <c r="G1023" s="253" t="s">
        <v>5200</v>
      </c>
      <c r="H1023" s="253" t="s">
        <v>5201</v>
      </c>
      <c r="I1023" s="79" t="s">
        <v>1682</v>
      </c>
      <c r="J1023" s="79" t="s">
        <v>1683</v>
      </c>
      <c r="K1023" s="79" t="s">
        <v>1687</v>
      </c>
      <c r="L1023" s="254">
        <v>861287.42406666663</v>
      </c>
    </row>
    <row r="1024" spans="1:12" ht="48" x14ac:dyDescent="0.2">
      <c r="A1024" s="197">
        <f t="shared" si="15"/>
        <v>1023</v>
      </c>
      <c r="B1024" s="99" t="s">
        <v>1680</v>
      </c>
      <c r="C1024" s="99" t="s">
        <v>1681</v>
      </c>
      <c r="D1024" s="252" t="s">
        <v>5199</v>
      </c>
      <c r="E1024" s="99" t="s">
        <v>1686</v>
      </c>
      <c r="F1024" s="253" t="s">
        <v>5200</v>
      </c>
      <c r="G1024" s="253" t="s">
        <v>5200</v>
      </c>
      <c r="H1024" s="253" t="s">
        <v>5201</v>
      </c>
      <c r="I1024" s="79" t="s">
        <v>1682</v>
      </c>
      <c r="J1024" s="79" t="s">
        <v>1683</v>
      </c>
      <c r="K1024" s="79" t="s">
        <v>1688</v>
      </c>
      <c r="L1024" s="254">
        <v>1898177.7438666667</v>
      </c>
    </row>
    <row r="1025" spans="1:12" ht="48" x14ac:dyDescent="0.2">
      <c r="A1025" s="197">
        <f t="shared" si="15"/>
        <v>1024</v>
      </c>
      <c r="B1025" s="99" t="s">
        <v>1680</v>
      </c>
      <c r="C1025" s="99" t="s">
        <v>1681</v>
      </c>
      <c r="D1025" s="252" t="s">
        <v>5199</v>
      </c>
      <c r="E1025" s="99" t="s">
        <v>1686</v>
      </c>
      <c r="F1025" s="253" t="s">
        <v>5200</v>
      </c>
      <c r="G1025" s="253" t="s">
        <v>5200</v>
      </c>
      <c r="H1025" s="253" t="s">
        <v>5201</v>
      </c>
      <c r="I1025" s="79" t="s">
        <v>1682</v>
      </c>
      <c r="J1025" s="79" t="s">
        <v>1683</v>
      </c>
      <c r="K1025" s="79" t="s">
        <v>1689</v>
      </c>
      <c r="L1025" s="254">
        <v>2713750.7053333335</v>
      </c>
    </row>
    <row r="1026" spans="1:12" ht="48" x14ac:dyDescent="0.2">
      <c r="A1026" s="197">
        <f t="shared" si="15"/>
        <v>1025</v>
      </c>
      <c r="B1026" s="99" t="s">
        <v>1680</v>
      </c>
      <c r="C1026" s="99" t="s">
        <v>1681</v>
      </c>
      <c r="D1026" s="252" t="s">
        <v>5199</v>
      </c>
      <c r="E1026" s="99" t="s">
        <v>1686</v>
      </c>
      <c r="F1026" s="253" t="s">
        <v>5200</v>
      </c>
      <c r="G1026" s="253" t="s">
        <v>5200</v>
      </c>
      <c r="H1026" s="253" t="s">
        <v>5201</v>
      </c>
      <c r="I1026" s="79" t="s">
        <v>1682</v>
      </c>
      <c r="J1026" s="79" t="s">
        <v>1683</v>
      </c>
      <c r="K1026" s="79" t="s">
        <v>1690</v>
      </c>
      <c r="L1026" s="254">
        <v>878878.25440000009</v>
      </c>
    </row>
    <row r="1027" spans="1:12" ht="48" x14ac:dyDescent="0.2">
      <c r="A1027" s="197">
        <f t="shared" si="15"/>
        <v>1026</v>
      </c>
      <c r="B1027" s="99" t="s">
        <v>1680</v>
      </c>
      <c r="C1027" s="99" t="s">
        <v>1681</v>
      </c>
      <c r="D1027" s="252" t="s">
        <v>5199</v>
      </c>
      <c r="E1027" s="99" t="s">
        <v>1686</v>
      </c>
      <c r="F1027" s="253" t="s">
        <v>5200</v>
      </c>
      <c r="G1027" s="253" t="s">
        <v>5200</v>
      </c>
      <c r="H1027" s="253" t="s">
        <v>5201</v>
      </c>
      <c r="I1027" s="79" t="s">
        <v>1682</v>
      </c>
      <c r="J1027" s="79" t="s">
        <v>1683</v>
      </c>
      <c r="K1027" s="79" t="s">
        <v>1691</v>
      </c>
      <c r="L1027" s="254">
        <v>2098538.9810000001</v>
      </c>
    </row>
    <row r="1028" spans="1:12" ht="48" x14ac:dyDescent="0.2">
      <c r="A1028" s="197">
        <f t="shared" ref="A1028:A1091" si="16">A1027+1</f>
        <v>1027</v>
      </c>
      <c r="B1028" s="99" t="s">
        <v>1680</v>
      </c>
      <c r="C1028" s="99" t="s">
        <v>1681</v>
      </c>
      <c r="D1028" s="252" t="s">
        <v>5199</v>
      </c>
      <c r="E1028" s="99" t="s">
        <v>1686</v>
      </c>
      <c r="F1028" s="253" t="s">
        <v>5200</v>
      </c>
      <c r="G1028" s="253" t="s">
        <v>5200</v>
      </c>
      <c r="H1028" s="253" t="s">
        <v>5201</v>
      </c>
      <c r="I1028" s="79" t="s">
        <v>1682</v>
      </c>
      <c r="J1028" s="79" t="s">
        <v>1683</v>
      </c>
      <c r="K1028" s="79" t="s">
        <v>1692</v>
      </c>
      <c r="L1028" s="254">
        <v>701983.21233333333</v>
      </c>
    </row>
    <row r="1029" spans="1:12" ht="48" x14ac:dyDescent="0.2">
      <c r="A1029" s="197">
        <f t="shared" si="16"/>
        <v>1028</v>
      </c>
      <c r="B1029" s="99" t="s">
        <v>1680</v>
      </c>
      <c r="C1029" s="99" t="s">
        <v>1681</v>
      </c>
      <c r="D1029" s="252" t="s">
        <v>5199</v>
      </c>
      <c r="E1029" s="99" t="s">
        <v>1686</v>
      </c>
      <c r="F1029" s="253" t="s">
        <v>5200</v>
      </c>
      <c r="G1029" s="253" t="s">
        <v>5200</v>
      </c>
      <c r="H1029" s="253" t="s">
        <v>5201</v>
      </c>
      <c r="I1029" s="79" t="s">
        <v>1682</v>
      </c>
      <c r="J1029" s="79" t="s">
        <v>1683</v>
      </c>
      <c r="K1029" s="79" t="s">
        <v>1693</v>
      </c>
      <c r="L1029" s="254">
        <v>690674.73933333333</v>
      </c>
    </row>
    <row r="1030" spans="1:12" ht="48" x14ac:dyDescent="0.2">
      <c r="A1030" s="197">
        <f t="shared" si="16"/>
        <v>1029</v>
      </c>
      <c r="B1030" s="99" t="s">
        <v>1680</v>
      </c>
      <c r="C1030" s="99" t="s">
        <v>1681</v>
      </c>
      <c r="D1030" s="252" t="s">
        <v>5199</v>
      </c>
      <c r="E1030" s="99" t="s">
        <v>1686</v>
      </c>
      <c r="F1030" s="253" t="s">
        <v>5200</v>
      </c>
      <c r="G1030" s="253" t="s">
        <v>5200</v>
      </c>
      <c r="H1030" s="253" t="s">
        <v>5201</v>
      </c>
      <c r="I1030" s="79" t="s">
        <v>1682</v>
      </c>
      <c r="J1030" s="79" t="s">
        <v>1683</v>
      </c>
      <c r="K1030" s="79" t="s">
        <v>1694</v>
      </c>
      <c r="L1030" s="254">
        <v>1225761.7203333334</v>
      </c>
    </row>
    <row r="1031" spans="1:12" ht="48" x14ac:dyDescent="0.2">
      <c r="A1031" s="197">
        <f t="shared" si="16"/>
        <v>1030</v>
      </c>
      <c r="B1031" s="99" t="s">
        <v>1680</v>
      </c>
      <c r="C1031" s="99" t="s">
        <v>1681</v>
      </c>
      <c r="D1031" s="252" t="s">
        <v>5199</v>
      </c>
      <c r="E1031" s="99" t="s">
        <v>1686</v>
      </c>
      <c r="F1031" s="253" t="s">
        <v>5200</v>
      </c>
      <c r="G1031" s="253" t="s">
        <v>5200</v>
      </c>
      <c r="H1031" s="253" t="s">
        <v>5201</v>
      </c>
      <c r="I1031" s="79" t="s">
        <v>1682</v>
      </c>
      <c r="J1031" s="79" t="s">
        <v>1683</v>
      </c>
      <c r="K1031" s="79" t="s">
        <v>1695</v>
      </c>
      <c r="L1031" s="254">
        <v>5619878.6490000002</v>
      </c>
    </row>
    <row r="1032" spans="1:12" ht="48" x14ac:dyDescent="0.2">
      <c r="A1032" s="197">
        <f t="shared" si="16"/>
        <v>1031</v>
      </c>
      <c r="B1032" s="99" t="s">
        <v>1680</v>
      </c>
      <c r="C1032" s="99" t="s">
        <v>1681</v>
      </c>
      <c r="D1032" s="252" t="s">
        <v>5199</v>
      </c>
      <c r="E1032" s="99" t="s">
        <v>1686</v>
      </c>
      <c r="F1032" s="253" t="s">
        <v>5200</v>
      </c>
      <c r="G1032" s="253" t="s">
        <v>5200</v>
      </c>
      <c r="H1032" s="253" t="s">
        <v>5201</v>
      </c>
      <c r="I1032" s="79" t="s">
        <v>1682</v>
      </c>
      <c r="J1032" s="79" t="s">
        <v>1683</v>
      </c>
      <c r="K1032" s="79" t="s">
        <v>1696</v>
      </c>
      <c r="L1032" s="254">
        <v>861585.90466666687</v>
      </c>
    </row>
    <row r="1033" spans="1:12" ht="48" x14ac:dyDescent="0.2">
      <c r="A1033" s="197">
        <f t="shared" si="16"/>
        <v>1032</v>
      </c>
      <c r="B1033" s="99" t="s">
        <v>1680</v>
      </c>
      <c r="C1033" s="99" t="s">
        <v>1681</v>
      </c>
      <c r="D1033" s="252" t="s">
        <v>5199</v>
      </c>
      <c r="E1033" s="99" t="s">
        <v>1686</v>
      </c>
      <c r="F1033" s="253" t="s">
        <v>5200</v>
      </c>
      <c r="G1033" s="253" t="s">
        <v>5200</v>
      </c>
      <c r="H1033" s="253" t="s">
        <v>5201</v>
      </c>
      <c r="I1033" s="79" t="s">
        <v>1682</v>
      </c>
      <c r="J1033" s="79" t="s">
        <v>1683</v>
      </c>
      <c r="K1033" s="79" t="s">
        <v>1697</v>
      </c>
      <c r="L1033" s="254">
        <v>575282.16166666674</v>
      </c>
    </row>
    <row r="1034" spans="1:12" ht="48" x14ac:dyDescent="0.2">
      <c r="A1034" s="197">
        <f t="shared" si="16"/>
        <v>1033</v>
      </c>
      <c r="B1034" s="99" t="s">
        <v>1680</v>
      </c>
      <c r="C1034" s="99" t="s">
        <v>1681</v>
      </c>
      <c r="D1034" s="252" t="s">
        <v>5199</v>
      </c>
      <c r="E1034" s="99" t="s">
        <v>1686</v>
      </c>
      <c r="F1034" s="253" t="s">
        <v>5200</v>
      </c>
      <c r="G1034" s="253" t="s">
        <v>5200</v>
      </c>
      <c r="H1034" s="253" t="s">
        <v>5201</v>
      </c>
      <c r="I1034" s="79" t="s">
        <v>1682</v>
      </c>
      <c r="J1034" s="79" t="s">
        <v>1683</v>
      </c>
      <c r="K1034" s="79" t="s">
        <v>1698</v>
      </c>
      <c r="L1034" s="254">
        <v>1035652.5446666668</v>
      </c>
    </row>
    <row r="1035" spans="1:12" ht="48" x14ac:dyDescent="0.2">
      <c r="A1035" s="197">
        <f t="shared" si="16"/>
        <v>1034</v>
      </c>
      <c r="B1035" s="99" t="s">
        <v>1680</v>
      </c>
      <c r="C1035" s="99" t="s">
        <v>1681</v>
      </c>
      <c r="D1035" s="252" t="s">
        <v>5199</v>
      </c>
      <c r="E1035" s="99" t="s">
        <v>1686</v>
      </c>
      <c r="F1035" s="253" t="s">
        <v>5200</v>
      </c>
      <c r="G1035" s="253" t="s">
        <v>5200</v>
      </c>
      <c r="H1035" s="253" t="s">
        <v>5201</v>
      </c>
      <c r="I1035" s="79" t="s">
        <v>1682</v>
      </c>
      <c r="J1035" s="79" t="s">
        <v>1683</v>
      </c>
      <c r="K1035" s="79" t="s">
        <v>1699</v>
      </c>
      <c r="L1035" s="254">
        <v>7359222.3356666677</v>
      </c>
    </row>
    <row r="1036" spans="1:12" ht="48" x14ac:dyDescent="0.2">
      <c r="A1036" s="197">
        <f t="shared" si="16"/>
        <v>1035</v>
      </c>
      <c r="B1036" s="99" t="s">
        <v>1680</v>
      </c>
      <c r="C1036" s="99" t="s">
        <v>1681</v>
      </c>
      <c r="D1036" s="252" t="s">
        <v>5199</v>
      </c>
      <c r="E1036" s="99" t="s">
        <v>1686</v>
      </c>
      <c r="F1036" s="253" t="s">
        <v>5200</v>
      </c>
      <c r="G1036" s="253" t="s">
        <v>5200</v>
      </c>
      <c r="H1036" s="253" t="s">
        <v>5201</v>
      </c>
      <c r="I1036" s="79" t="s">
        <v>1682</v>
      </c>
      <c r="J1036" s="79" t="s">
        <v>1683</v>
      </c>
      <c r="K1036" s="79" t="s">
        <v>1700</v>
      </c>
      <c r="L1036" s="254">
        <v>4993430.4493333334</v>
      </c>
    </row>
    <row r="1037" spans="1:12" ht="48" x14ac:dyDescent="0.2">
      <c r="A1037" s="197">
        <f t="shared" si="16"/>
        <v>1036</v>
      </c>
      <c r="B1037" s="99" t="s">
        <v>1680</v>
      </c>
      <c r="C1037" s="99" t="s">
        <v>1681</v>
      </c>
      <c r="D1037" s="252" t="s">
        <v>5199</v>
      </c>
      <c r="E1037" s="99" t="s">
        <v>1686</v>
      </c>
      <c r="F1037" s="253" t="s">
        <v>5200</v>
      </c>
      <c r="G1037" s="253" t="s">
        <v>5200</v>
      </c>
      <c r="H1037" s="253" t="s">
        <v>5201</v>
      </c>
      <c r="I1037" s="79" t="s">
        <v>1682</v>
      </c>
      <c r="J1037" s="79" t="s">
        <v>1683</v>
      </c>
      <c r="K1037" s="79" t="s">
        <v>1701</v>
      </c>
      <c r="L1037" s="254">
        <v>3441060.8507333328</v>
      </c>
    </row>
    <row r="1038" spans="1:12" ht="48" x14ac:dyDescent="0.2">
      <c r="A1038" s="197">
        <f t="shared" si="16"/>
        <v>1037</v>
      </c>
      <c r="B1038" s="99" t="s">
        <v>1680</v>
      </c>
      <c r="C1038" s="99" t="s">
        <v>1681</v>
      </c>
      <c r="D1038" s="252" t="s">
        <v>5199</v>
      </c>
      <c r="E1038" s="99" t="s">
        <v>1686</v>
      </c>
      <c r="F1038" s="253" t="s">
        <v>5200</v>
      </c>
      <c r="G1038" s="253" t="s">
        <v>5200</v>
      </c>
      <c r="H1038" s="253" t="s">
        <v>5201</v>
      </c>
      <c r="I1038" s="79" t="s">
        <v>1682</v>
      </c>
      <c r="J1038" s="79" t="s">
        <v>1683</v>
      </c>
      <c r="K1038" s="79" t="s">
        <v>1702</v>
      </c>
      <c r="L1038" s="254">
        <v>3129563.388733333</v>
      </c>
    </row>
    <row r="1039" spans="1:12" ht="48" x14ac:dyDescent="0.2">
      <c r="A1039" s="197">
        <f t="shared" si="16"/>
        <v>1038</v>
      </c>
      <c r="B1039" s="99" t="s">
        <v>1680</v>
      </c>
      <c r="C1039" s="99" t="s">
        <v>1681</v>
      </c>
      <c r="D1039" s="252" t="s">
        <v>5199</v>
      </c>
      <c r="E1039" s="99" t="s">
        <v>1686</v>
      </c>
      <c r="F1039" s="253" t="s">
        <v>5200</v>
      </c>
      <c r="G1039" s="253" t="s">
        <v>5200</v>
      </c>
      <c r="H1039" s="253" t="s">
        <v>5201</v>
      </c>
      <c r="I1039" s="79" t="s">
        <v>1682</v>
      </c>
      <c r="J1039" s="79" t="s">
        <v>1683</v>
      </c>
      <c r="K1039" s="79" t="s">
        <v>1703</v>
      </c>
      <c r="L1039" s="254">
        <v>4570163.7652000003</v>
      </c>
    </row>
    <row r="1040" spans="1:12" ht="48" x14ac:dyDescent="0.2">
      <c r="A1040" s="197">
        <f t="shared" si="16"/>
        <v>1039</v>
      </c>
      <c r="B1040" s="99" t="s">
        <v>1680</v>
      </c>
      <c r="C1040" s="99" t="s">
        <v>1681</v>
      </c>
      <c r="D1040" s="252" t="s">
        <v>5199</v>
      </c>
      <c r="E1040" s="99" t="s">
        <v>1686</v>
      </c>
      <c r="F1040" s="253" t="s">
        <v>5200</v>
      </c>
      <c r="G1040" s="253" t="s">
        <v>5200</v>
      </c>
      <c r="H1040" s="253" t="s">
        <v>5201</v>
      </c>
      <c r="I1040" s="79" t="s">
        <v>1682</v>
      </c>
      <c r="J1040" s="79" t="s">
        <v>1683</v>
      </c>
      <c r="K1040" s="79" t="s">
        <v>1704</v>
      </c>
      <c r="L1040" s="254">
        <v>3639164.7219999996</v>
      </c>
    </row>
    <row r="1041" spans="1:12" ht="48" x14ac:dyDescent="0.2">
      <c r="A1041" s="197">
        <f t="shared" si="16"/>
        <v>1040</v>
      </c>
      <c r="B1041" s="99" t="s">
        <v>1680</v>
      </c>
      <c r="C1041" s="99" t="s">
        <v>1681</v>
      </c>
      <c r="D1041" s="252" t="s">
        <v>5199</v>
      </c>
      <c r="E1041" s="99" t="s">
        <v>1686</v>
      </c>
      <c r="F1041" s="253" t="s">
        <v>5200</v>
      </c>
      <c r="G1041" s="253" t="s">
        <v>5200</v>
      </c>
      <c r="H1041" s="253" t="s">
        <v>5201</v>
      </c>
      <c r="I1041" s="79" t="s">
        <v>1682</v>
      </c>
      <c r="J1041" s="79" t="s">
        <v>1683</v>
      </c>
      <c r="K1041" s="79" t="s">
        <v>1705</v>
      </c>
      <c r="L1041" s="254">
        <v>2640143.9376666667</v>
      </c>
    </row>
    <row r="1042" spans="1:12" ht="48" x14ac:dyDescent="0.2">
      <c r="A1042" s="197">
        <f t="shared" si="16"/>
        <v>1041</v>
      </c>
      <c r="B1042" s="99" t="s">
        <v>1680</v>
      </c>
      <c r="C1042" s="99" t="s">
        <v>1681</v>
      </c>
      <c r="D1042" s="252" t="s">
        <v>5199</v>
      </c>
      <c r="E1042" s="99" t="s">
        <v>1686</v>
      </c>
      <c r="F1042" s="253" t="s">
        <v>5200</v>
      </c>
      <c r="G1042" s="253" t="s">
        <v>5200</v>
      </c>
      <c r="H1042" s="253" t="s">
        <v>5201</v>
      </c>
      <c r="I1042" s="79" t="s">
        <v>1682</v>
      </c>
      <c r="J1042" s="79" t="s">
        <v>1683</v>
      </c>
      <c r="K1042" s="79" t="s">
        <v>1706</v>
      </c>
      <c r="L1042" s="254">
        <v>3627295.7706666668</v>
      </c>
    </row>
    <row r="1043" spans="1:12" ht="48" x14ac:dyDescent="0.2">
      <c r="A1043" s="197">
        <f t="shared" si="16"/>
        <v>1042</v>
      </c>
      <c r="B1043" s="99" t="s">
        <v>1680</v>
      </c>
      <c r="C1043" s="99" t="s">
        <v>1681</v>
      </c>
      <c r="D1043" s="252" t="s">
        <v>5199</v>
      </c>
      <c r="E1043" s="99" t="s">
        <v>1686</v>
      </c>
      <c r="F1043" s="253" t="s">
        <v>5200</v>
      </c>
      <c r="G1043" s="253" t="s">
        <v>5200</v>
      </c>
      <c r="H1043" s="253" t="s">
        <v>5201</v>
      </c>
      <c r="I1043" s="79" t="s">
        <v>1682</v>
      </c>
      <c r="J1043" s="79" t="s">
        <v>1683</v>
      </c>
      <c r="K1043" s="79" t="s">
        <v>1707</v>
      </c>
      <c r="L1043" s="254">
        <v>1433580.4384666665</v>
      </c>
    </row>
    <row r="1044" spans="1:12" ht="48" x14ac:dyDescent="0.2">
      <c r="A1044" s="197">
        <f t="shared" si="16"/>
        <v>1043</v>
      </c>
      <c r="B1044" s="99" t="s">
        <v>1680</v>
      </c>
      <c r="C1044" s="99" t="s">
        <v>1681</v>
      </c>
      <c r="D1044" s="252" t="s">
        <v>5199</v>
      </c>
      <c r="E1044" s="99" t="s">
        <v>1686</v>
      </c>
      <c r="F1044" s="253" t="s">
        <v>5200</v>
      </c>
      <c r="G1044" s="253" t="s">
        <v>5200</v>
      </c>
      <c r="H1044" s="253" t="s">
        <v>5201</v>
      </c>
      <c r="I1044" s="79" t="s">
        <v>1682</v>
      </c>
      <c r="J1044" s="79" t="s">
        <v>1683</v>
      </c>
      <c r="K1044" s="79" t="s">
        <v>1708</v>
      </c>
      <c r="L1044" s="254">
        <v>1738838.0879999998</v>
      </c>
    </row>
    <row r="1045" spans="1:12" ht="48" x14ac:dyDescent="0.2">
      <c r="A1045" s="197">
        <f t="shared" si="16"/>
        <v>1044</v>
      </c>
      <c r="B1045" s="99" t="s">
        <v>1680</v>
      </c>
      <c r="C1045" s="99" t="s">
        <v>1681</v>
      </c>
      <c r="D1045" s="252" t="s">
        <v>5199</v>
      </c>
      <c r="E1045" s="99" t="s">
        <v>1686</v>
      </c>
      <c r="F1045" s="253" t="s">
        <v>5200</v>
      </c>
      <c r="G1045" s="253" t="s">
        <v>5200</v>
      </c>
      <c r="H1045" s="253" t="s">
        <v>5201</v>
      </c>
      <c r="I1045" s="79" t="s">
        <v>1682</v>
      </c>
      <c r="J1045" s="79" t="s">
        <v>1683</v>
      </c>
      <c r="K1045" s="79" t="s">
        <v>1709</v>
      </c>
      <c r="L1045" s="254">
        <v>4188798.0351333329</v>
      </c>
    </row>
    <row r="1046" spans="1:12" ht="48" x14ac:dyDescent="0.2">
      <c r="A1046" s="197">
        <f t="shared" si="16"/>
        <v>1045</v>
      </c>
      <c r="B1046" s="99" t="s">
        <v>1680</v>
      </c>
      <c r="C1046" s="99" t="s">
        <v>1681</v>
      </c>
      <c r="D1046" s="252" t="s">
        <v>5199</v>
      </c>
      <c r="E1046" s="99" t="s">
        <v>1686</v>
      </c>
      <c r="F1046" s="253" t="s">
        <v>5200</v>
      </c>
      <c r="G1046" s="253" t="s">
        <v>5200</v>
      </c>
      <c r="H1046" s="253" t="s">
        <v>5201</v>
      </c>
      <c r="I1046" s="79" t="s">
        <v>1682</v>
      </c>
      <c r="J1046" s="79" t="s">
        <v>1683</v>
      </c>
      <c r="K1046" s="79" t="s">
        <v>1710</v>
      </c>
      <c r="L1046" s="254">
        <v>2179889.7560000001</v>
      </c>
    </row>
    <row r="1047" spans="1:12" ht="48" x14ac:dyDescent="0.2">
      <c r="A1047" s="197">
        <f t="shared" si="16"/>
        <v>1046</v>
      </c>
      <c r="B1047" s="99" t="s">
        <v>1680</v>
      </c>
      <c r="C1047" s="99" t="s">
        <v>1681</v>
      </c>
      <c r="D1047" s="252" t="s">
        <v>5199</v>
      </c>
      <c r="E1047" s="99" t="s">
        <v>1686</v>
      </c>
      <c r="F1047" s="253" t="s">
        <v>5200</v>
      </c>
      <c r="G1047" s="253" t="s">
        <v>5200</v>
      </c>
      <c r="H1047" s="253" t="s">
        <v>5201</v>
      </c>
      <c r="I1047" s="79" t="s">
        <v>1682</v>
      </c>
      <c r="J1047" s="79" t="s">
        <v>1683</v>
      </c>
      <c r="K1047" s="79" t="s">
        <v>1711</v>
      </c>
      <c r="L1047" s="254">
        <v>2054576.8751333335</v>
      </c>
    </row>
    <row r="1048" spans="1:12" ht="48" x14ac:dyDescent="0.2">
      <c r="A1048" s="197">
        <f t="shared" si="16"/>
        <v>1047</v>
      </c>
      <c r="B1048" s="99" t="s">
        <v>1680</v>
      </c>
      <c r="C1048" s="99" t="s">
        <v>1681</v>
      </c>
      <c r="D1048" s="252" t="s">
        <v>5199</v>
      </c>
      <c r="E1048" s="99" t="s">
        <v>1686</v>
      </c>
      <c r="F1048" s="253" t="s">
        <v>5200</v>
      </c>
      <c r="G1048" s="253" t="s">
        <v>5200</v>
      </c>
      <c r="H1048" s="253" t="s">
        <v>5201</v>
      </c>
      <c r="I1048" s="79" t="s">
        <v>1682</v>
      </c>
      <c r="J1048" s="79" t="s">
        <v>1683</v>
      </c>
      <c r="K1048" s="79" t="s">
        <v>1712</v>
      </c>
      <c r="L1048" s="254">
        <v>716195.80799999996</v>
      </c>
    </row>
    <row r="1049" spans="1:12" ht="48" x14ac:dyDescent="0.2">
      <c r="A1049" s="197">
        <f t="shared" si="16"/>
        <v>1048</v>
      </c>
      <c r="B1049" s="99" t="s">
        <v>1680</v>
      </c>
      <c r="C1049" s="99" t="s">
        <v>1681</v>
      </c>
      <c r="D1049" s="252" t="s">
        <v>5199</v>
      </c>
      <c r="E1049" s="99" t="s">
        <v>1686</v>
      </c>
      <c r="F1049" s="253" t="s">
        <v>5200</v>
      </c>
      <c r="G1049" s="253" t="s">
        <v>5200</v>
      </c>
      <c r="H1049" s="253" t="s">
        <v>5201</v>
      </c>
      <c r="I1049" s="79" t="s">
        <v>1682</v>
      </c>
      <c r="J1049" s="79" t="s">
        <v>1683</v>
      </c>
      <c r="K1049" s="79" t="s">
        <v>1713</v>
      </c>
      <c r="L1049" s="254">
        <v>1684084.672</v>
      </c>
    </row>
    <row r="1050" spans="1:12" ht="48" x14ac:dyDescent="0.2">
      <c r="A1050" s="197">
        <f t="shared" si="16"/>
        <v>1049</v>
      </c>
      <c r="B1050" s="99" t="s">
        <v>1680</v>
      </c>
      <c r="C1050" s="99" t="s">
        <v>1681</v>
      </c>
      <c r="D1050" s="252" t="s">
        <v>5199</v>
      </c>
      <c r="E1050" s="99" t="s">
        <v>1686</v>
      </c>
      <c r="F1050" s="253" t="s">
        <v>5200</v>
      </c>
      <c r="G1050" s="253" t="s">
        <v>5200</v>
      </c>
      <c r="H1050" s="253" t="s">
        <v>5201</v>
      </c>
      <c r="I1050" s="79" t="s">
        <v>1682</v>
      </c>
      <c r="J1050" s="79" t="s">
        <v>1683</v>
      </c>
      <c r="K1050" s="79" t="s">
        <v>1714</v>
      </c>
      <c r="L1050" s="254">
        <v>953336.15999999992</v>
      </c>
    </row>
    <row r="1051" spans="1:12" ht="48" x14ac:dyDescent="0.2">
      <c r="A1051" s="197">
        <f t="shared" si="16"/>
        <v>1050</v>
      </c>
      <c r="B1051" s="99" t="s">
        <v>1680</v>
      </c>
      <c r="C1051" s="99" t="s">
        <v>1681</v>
      </c>
      <c r="D1051" s="252" t="s">
        <v>5199</v>
      </c>
      <c r="E1051" s="99" t="s">
        <v>1686</v>
      </c>
      <c r="F1051" s="253" t="s">
        <v>5200</v>
      </c>
      <c r="G1051" s="253" t="s">
        <v>5200</v>
      </c>
      <c r="H1051" s="253" t="s">
        <v>5201</v>
      </c>
      <c r="I1051" s="79" t="s">
        <v>1682</v>
      </c>
      <c r="J1051" s="79" t="s">
        <v>1683</v>
      </c>
      <c r="K1051" s="79" t="s">
        <v>1715</v>
      </c>
      <c r="L1051" s="254">
        <v>754838.44799999997</v>
      </c>
    </row>
    <row r="1052" spans="1:12" ht="48" x14ac:dyDescent="0.2">
      <c r="A1052" s="197">
        <f t="shared" si="16"/>
        <v>1051</v>
      </c>
      <c r="B1052" s="99" t="s">
        <v>1680</v>
      </c>
      <c r="C1052" s="99" t="s">
        <v>1681</v>
      </c>
      <c r="D1052" s="252" t="s">
        <v>5199</v>
      </c>
      <c r="E1052" s="99" t="s">
        <v>1686</v>
      </c>
      <c r="F1052" s="253" t="s">
        <v>5200</v>
      </c>
      <c r="G1052" s="253" t="s">
        <v>5200</v>
      </c>
      <c r="H1052" s="253" t="s">
        <v>5201</v>
      </c>
      <c r="I1052" s="79" t="s">
        <v>1682</v>
      </c>
      <c r="J1052" s="79" t="s">
        <v>1683</v>
      </c>
      <c r="K1052" s="79" t="s">
        <v>1716</v>
      </c>
      <c r="L1052" s="254">
        <v>4185931.2919999999</v>
      </c>
    </row>
    <row r="1053" spans="1:12" ht="48" x14ac:dyDescent="0.2">
      <c r="A1053" s="197">
        <f t="shared" si="16"/>
        <v>1052</v>
      </c>
      <c r="B1053" s="99" t="s">
        <v>1680</v>
      </c>
      <c r="C1053" s="99" t="s">
        <v>1681</v>
      </c>
      <c r="D1053" s="252" t="s">
        <v>5199</v>
      </c>
      <c r="E1053" s="99" t="s">
        <v>1686</v>
      </c>
      <c r="F1053" s="253" t="s">
        <v>5200</v>
      </c>
      <c r="G1053" s="253" t="s">
        <v>5200</v>
      </c>
      <c r="H1053" s="253" t="s">
        <v>5201</v>
      </c>
      <c r="I1053" s="79" t="s">
        <v>1682</v>
      </c>
      <c r="J1053" s="79" t="s">
        <v>1683</v>
      </c>
      <c r="K1053" s="79" t="s">
        <v>1717</v>
      </c>
      <c r="L1053" s="254">
        <v>889776.5103333334</v>
      </c>
    </row>
    <row r="1054" spans="1:12" ht="48" x14ac:dyDescent="0.2">
      <c r="A1054" s="197">
        <f t="shared" si="16"/>
        <v>1053</v>
      </c>
      <c r="B1054" s="99" t="s">
        <v>1680</v>
      </c>
      <c r="C1054" s="99" t="s">
        <v>1681</v>
      </c>
      <c r="D1054" s="252" t="s">
        <v>5199</v>
      </c>
      <c r="E1054" s="99" t="s">
        <v>1686</v>
      </c>
      <c r="F1054" s="253" t="s">
        <v>5200</v>
      </c>
      <c r="G1054" s="253" t="s">
        <v>5200</v>
      </c>
      <c r="H1054" s="253" t="s">
        <v>5201</v>
      </c>
      <c r="I1054" s="79" t="s">
        <v>1682</v>
      </c>
      <c r="J1054" s="79" t="s">
        <v>1683</v>
      </c>
      <c r="K1054" s="79" t="s">
        <v>1718</v>
      </c>
      <c r="L1054" s="254">
        <v>2605511.7911999999</v>
      </c>
    </row>
    <row r="1055" spans="1:12" ht="48" x14ac:dyDescent="0.2">
      <c r="A1055" s="197">
        <f t="shared" si="16"/>
        <v>1054</v>
      </c>
      <c r="B1055" s="99" t="s">
        <v>1680</v>
      </c>
      <c r="C1055" s="99" t="s">
        <v>1681</v>
      </c>
      <c r="D1055" s="252" t="s">
        <v>5199</v>
      </c>
      <c r="E1055" s="99" t="s">
        <v>1686</v>
      </c>
      <c r="F1055" s="253" t="s">
        <v>5200</v>
      </c>
      <c r="G1055" s="253" t="s">
        <v>5200</v>
      </c>
      <c r="H1055" s="253" t="s">
        <v>5201</v>
      </c>
      <c r="I1055" s="79" t="s">
        <v>1682</v>
      </c>
      <c r="J1055" s="79" t="s">
        <v>1683</v>
      </c>
      <c r="K1055" s="79" t="s">
        <v>1719</v>
      </c>
      <c r="L1055" s="254">
        <v>1502297.6503333335</v>
      </c>
    </row>
    <row r="1056" spans="1:12" ht="48" x14ac:dyDescent="0.2">
      <c r="A1056" s="197">
        <f t="shared" si="16"/>
        <v>1055</v>
      </c>
      <c r="B1056" s="99" t="s">
        <v>1680</v>
      </c>
      <c r="C1056" s="99" t="s">
        <v>1681</v>
      </c>
      <c r="D1056" s="252" t="s">
        <v>5199</v>
      </c>
      <c r="E1056" s="99" t="s">
        <v>1686</v>
      </c>
      <c r="F1056" s="253" t="s">
        <v>5200</v>
      </c>
      <c r="G1056" s="253" t="s">
        <v>5200</v>
      </c>
      <c r="H1056" s="253" t="s">
        <v>5201</v>
      </c>
      <c r="I1056" s="79" t="s">
        <v>1682</v>
      </c>
      <c r="J1056" s="79" t="s">
        <v>1683</v>
      </c>
      <c r="K1056" s="79" t="s">
        <v>1720</v>
      </c>
      <c r="L1056" s="254">
        <v>1191164.1316666668</v>
      </c>
    </row>
    <row r="1057" spans="1:12" ht="48" x14ac:dyDescent="0.2">
      <c r="A1057" s="197">
        <f t="shared" si="16"/>
        <v>1056</v>
      </c>
      <c r="B1057" s="99" t="s">
        <v>1680</v>
      </c>
      <c r="C1057" s="99" t="s">
        <v>1681</v>
      </c>
      <c r="D1057" s="252" t="s">
        <v>5199</v>
      </c>
      <c r="E1057" s="99" t="s">
        <v>1686</v>
      </c>
      <c r="F1057" s="253" t="s">
        <v>5200</v>
      </c>
      <c r="G1057" s="253" t="s">
        <v>5200</v>
      </c>
      <c r="H1057" s="253" t="s">
        <v>5201</v>
      </c>
      <c r="I1057" s="79" t="s">
        <v>1682</v>
      </c>
      <c r="J1057" s="79" t="s">
        <v>1683</v>
      </c>
      <c r="K1057" s="79" t="s">
        <v>1721</v>
      </c>
      <c r="L1057" s="254">
        <v>5215327.9016666673</v>
      </c>
    </row>
    <row r="1058" spans="1:12" ht="48" x14ac:dyDescent="0.2">
      <c r="A1058" s="197">
        <f t="shared" si="16"/>
        <v>1057</v>
      </c>
      <c r="B1058" s="99" t="s">
        <v>1680</v>
      </c>
      <c r="C1058" s="99" t="s">
        <v>1681</v>
      </c>
      <c r="D1058" s="252" t="s">
        <v>5199</v>
      </c>
      <c r="E1058" s="99" t="s">
        <v>1686</v>
      </c>
      <c r="F1058" s="253" t="s">
        <v>5200</v>
      </c>
      <c r="G1058" s="253" t="s">
        <v>5200</v>
      </c>
      <c r="H1058" s="253" t="s">
        <v>5201</v>
      </c>
      <c r="I1058" s="79" t="s">
        <v>1682</v>
      </c>
      <c r="J1058" s="79" t="s">
        <v>1683</v>
      </c>
      <c r="K1058" s="79" t="s">
        <v>1722</v>
      </c>
      <c r="L1058" s="254">
        <v>4796029.8026666669</v>
      </c>
    </row>
    <row r="1059" spans="1:12" ht="48" x14ac:dyDescent="0.2">
      <c r="A1059" s="197">
        <f t="shared" si="16"/>
        <v>1058</v>
      </c>
      <c r="B1059" s="99" t="s">
        <v>1680</v>
      </c>
      <c r="C1059" s="99" t="s">
        <v>1681</v>
      </c>
      <c r="D1059" s="252" t="s">
        <v>5199</v>
      </c>
      <c r="E1059" s="99" t="s">
        <v>1686</v>
      </c>
      <c r="F1059" s="253" t="s">
        <v>5200</v>
      </c>
      <c r="G1059" s="253" t="s">
        <v>5200</v>
      </c>
      <c r="H1059" s="253" t="s">
        <v>5201</v>
      </c>
      <c r="I1059" s="79" t="s">
        <v>1682</v>
      </c>
      <c r="J1059" s="79" t="s">
        <v>1683</v>
      </c>
      <c r="K1059" s="79" t="s">
        <v>1723</v>
      </c>
      <c r="L1059" s="254">
        <v>1804125.5999999999</v>
      </c>
    </row>
    <row r="1060" spans="1:12" ht="48" x14ac:dyDescent="0.2">
      <c r="A1060" s="197">
        <f t="shared" si="16"/>
        <v>1059</v>
      </c>
      <c r="B1060" s="99" t="s">
        <v>1680</v>
      </c>
      <c r="C1060" s="99" t="s">
        <v>1681</v>
      </c>
      <c r="D1060" s="252" t="s">
        <v>5199</v>
      </c>
      <c r="E1060" s="99" t="s">
        <v>1686</v>
      </c>
      <c r="F1060" s="253" t="s">
        <v>5200</v>
      </c>
      <c r="G1060" s="253" t="s">
        <v>5200</v>
      </c>
      <c r="H1060" s="253" t="s">
        <v>5201</v>
      </c>
      <c r="I1060" s="79" t="s">
        <v>1682</v>
      </c>
      <c r="J1060" s="79" t="s">
        <v>1683</v>
      </c>
      <c r="K1060" s="79" t="s">
        <v>1724</v>
      </c>
      <c r="L1060" s="254">
        <v>1130066.3569333334</v>
      </c>
    </row>
    <row r="1061" spans="1:12" ht="48" x14ac:dyDescent="0.2">
      <c r="A1061" s="197">
        <f t="shared" si="16"/>
        <v>1060</v>
      </c>
      <c r="B1061" s="99" t="s">
        <v>1680</v>
      </c>
      <c r="C1061" s="99" t="s">
        <v>1681</v>
      </c>
      <c r="D1061" s="252" t="s">
        <v>5199</v>
      </c>
      <c r="E1061" s="99" t="s">
        <v>1686</v>
      </c>
      <c r="F1061" s="253" t="s">
        <v>5200</v>
      </c>
      <c r="G1061" s="253" t="s">
        <v>5200</v>
      </c>
      <c r="H1061" s="253" t="s">
        <v>5201</v>
      </c>
      <c r="I1061" s="79" t="s">
        <v>1682</v>
      </c>
      <c r="J1061" s="79" t="s">
        <v>1683</v>
      </c>
      <c r="K1061" s="79" t="s">
        <v>1725</v>
      </c>
      <c r="L1061" s="254">
        <v>876661.33333333337</v>
      </c>
    </row>
    <row r="1062" spans="1:12" ht="48" x14ac:dyDescent="0.2">
      <c r="A1062" s="197">
        <f t="shared" si="16"/>
        <v>1061</v>
      </c>
      <c r="B1062" s="99" t="s">
        <v>1680</v>
      </c>
      <c r="C1062" s="99" t="s">
        <v>1681</v>
      </c>
      <c r="D1062" s="252" t="s">
        <v>5199</v>
      </c>
      <c r="E1062" s="99" t="s">
        <v>1686</v>
      </c>
      <c r="F1062" s="253" t="s">
        <v>5200</v>
      </c>
      <c r="G1062" s="253" t="s">
        <v>5200</v>
      </c>
      <c r="H1062" s="253" t="s">
        <v>5201</v>
      </c>
      <c r="I1062" s="79" t="s">
        <v>1682</v>
      </c>
      <c r="J1062" s="79" t="s">
        <v>1683</v>
      </c>
      <c r="K1062" s="79" t="s">
        <v>1726</v>
      </c>
      <c r="L1062" s="254">
        <v>747997.65366666659</v>
      </c>
    </row>
    <row r="1063" spans="1:12" ht="48" x14ac:dyDescent="0.2">
      <c r="A1063" s="197">
        <f t="shared" si="16"/>
        <v>1062</v>
      </c>
      <c r="B1063" s="99" t="s">
        <v>1680</v>
      </c>
      <c r="C1063" s="99" t="s">
        <v>1681</v>
      </c>
      <c r="D1063" s="252" t="s">
        <v>5199</v>
      </c>
      <c r="E1063" s="99" t="s">
        <v>1686</v>
      </c>
      <c r="F1063" s="253" t="s">
        <v>5200</v>
      </c>
      <c r="G1063" s="253" t="s">
        <v>5200</v>
      </c>
      <c r="H1063" s="253" t="s">
        <v>5201</v>
      </c>
      <c r="I1063" s="79" t="s">
        <v>1682</v>
      </c>
      <c r="J1063" s="79" t="s">
        <v>1683</v>
      </c>
      <c r="K1063" s="79" t="s">
        <v>1727</v>
      </c>
      <c r="L1063" s="254">
        <v>2104730.7820000001</v>
      </c>
    </row>
    <row r="1064" spans="1:12" ht="48" x14ac:dyDescent="0.2">
      <c r="A1064" s="197">
        <f t="shared" si="16"/>
        <v>1063</v>
      </c>
      <c r="B1064" s="99" t="s">
        <v>1680</v>
      </c>
      <c r="C1064" s="99" t="s">
        <v>1681</v>
      </c>
      <c r="D1064" s="252" t="s">
        <v>5199</v>
      </c>
      <c r="E1064" s="99" t="s">
        <v>1686</v>
      </c>
      <c r="F1064" s="253" t="s">
        <v>5200</v>
      </c>
      <c r="G1064" s="253" t="s">
        <v>5200</v>
      </c>
      <c r="H1064" s="253" t="s">
        <v>5201</v>
      </c>
      <c r="I1064" s="79" t="s">
        <v>1682</v>
      </c>
      <c r="J1064" s="79" t="s">
        <v>1683</v>
      </c>
      <c r="K1064" s="79" t="s">
        <v>1728</v>
      </c>
      <c r="L1064" s="254">
        <v>1243862.8143333334</v>
      </c>
    </row>
    <row r="1065" spans="1:12" ht="48" x14ac:dyDescent="0.2">
      <c r="A1065" s="197">
        <f t="shared" si="16"/>
        <v>1064</v>
      </c>
      <c r="B1065" s="99" t="s">
        <v>1680</v>
      </c>
      <c r="C1065" s="99" t="s">
        <v>1681</v>
      </c>
      <c r="D1065" s="252" t="s">
        <v>5199</v>
      </c>
      <c r="E1065" s="99" t="s">
        <v>1686</v>
      </c>
      <c r="F1065" s="253" t="s">
        <v>5200</v>
      </c>
      <c r="G1065" s="253" t="s">
        <v>5200</v>
      </c>
      <c r="H1065" s="253" t="s">
        <v>5201</v>
      </c>
      <c r="I1065" s="79" t="s">
        <v>1682</v>
      </c>
      <c r="J1065" s="79" t="s">
        <v>1683</v>
      </c>
      <c r="K1065" s="79" t="s">
        <v>1729</v>
      </c>
      <c r="L1065" s="254">
        <v>3346644.3340000003</v>
      </c>
    </row>
    <row r="1066" spans="1:12" ht="48" x14ac:dyDescent="0.2">
      <c r="A1066" s="197">
        <f t="shared" si="16"/>
        <v>1065</v>
      </c>
      <c r="B1066" s="99" t="s">
        <v>1680</v>
      </c>
      <c r="C1066" s="99" t="s">
        <v>1681</v>
      </c>
      <c r="D1066" s="252" t="s">
        <v>5199</v>
      </c>
      <c r="E1066" s="99" t="s">
        <v>1686</v>
      </c>
      <c r="F1066" s="253" t="s">
        <v>5200</v>
      </c>
      <c r="G1066" s="253" t="s">
        <v>5200</v>
      </c>
      <c r="H1066" s="253" t="s">
        <v>5201</v>
      </c>
      <c r="I1066" s="79" t="s">
        <v>1682</v>
      </c>
      <c r="J1066" s="79" t="s">
        <v>1683</v>
      </c>
      <c r="K1066" s="79" t="s">
        <v>1730</v>
      </c>
      <c r="L1066" s="254">
        <v>690843.40573333332</v>
      </c>
    </row>
    <row r="1067" spans="1:12" ht="48" x14ac:dyDescent="0.2">
      <c r="A1067" s="197">
        <f t="shared" si="16"/>
        <v>1066</v>
      </c>
      <c r="B1067" s="99" t="s">
        <v>1680</v>
      </c>
      <c r="C1067" s="99" t="s">
        <v>1681</v>
      </c>
      <c r="D1067" s="252" t="s">
        <v>5199</v>
      </c>
      <c r="E1067" s="99" t="s">
        <v>1686</v>
      </c>
      <c r="F1067" s="253" t="s">
        <v>5200</v>
      </c>
      <c r="G1067" s="253" t="s">
        <v>5200</v>
      </c>
      <c r="H1067" s="253" t="s">
        <v>5201</v>
      </c>
      <c r="I1067" s="79" t="s">
        <v>1682</v>
      </c>
      <c r="J1067" s="79" t="s">
        <v>1683</v>
      </c>
      <c r="K1067" s="79" t="s">
        <v>1731</v>
      </c>
      <c r="L1067" s="254">
        <v>1299225.3120000002</v>
      </c>
    </row>
    <row r="1068" spans="1:12" ht="48" x14ac:dyDescent="0.2">
      <c r="A1068" s="197">
        <f t="shared" si="16"/>
        <v>1067</v>
      </c>
      <c r="B1068" s="99" t="s">
        <v>1680</v>
      </c>
      <c r="C1068" s="99" t="s">
        <v>1681</v>
      </c>
      <c r="D1068" s="252" t="s">
        <v>5199</v>
      </c>
      <c r="E1068" s="99" t="s">
        <v>1686</v>
      </c>
      <c r="F1068" s="253" t="s">
        <v>5200</v>
      </c>
      <c r="G1068" s="253" t="s">
        <v>5200</v>
      </c>
      <c r="H1068" s="253" t="s">
        <v>5201</v>
      </c>
      <c r="I1068" s="79" t="s">
        <v>1682</v>
      </c>
      <c r="J1068" s="79" t="s">
        <v>1683</v>
      </c>
      <c r="K1068" s="79" t="s">
        <v>1732</v>
      </c>
      <c r="L1068" s="254">
        <v>621806.53026666655</v>
      </c>
    </row>
    <row r="1069" spans="1:12" ht="48" x14ac:dyDescent="0.2">
      <c r="A1069" s="197">
        <f t="shared" si="16"/>
        <v>1068</v>
      </c>
      <c r="B1069" s="99" t="s">
        <v>1680</v>
      </c>
      <c r="C1069" s="99" t="s">
        <v>1681</v>
      </c>
      <c r="D1069" s="252" t="s">
        <v>5199</v>
      </c>
      <c r="E1069" s="99" t="s">
        <v>1686</v>
      </c>
      <c r="F1069" s="253" t="s">
        <v>5200</v>
      </c>
      <c r="G1069" s="253" t="s">
        <v>5200</v>
      </c>
      <c r="H1069" s="253" t="s">
        <v>5201</v>
      </c>
      <c r="I1069" s="79" t="s">
        <v>1682</v>
      </c>
      <c r="J1069" s="79" t="s">
        <v>1683</v>
      </c>
      <c r="K1069" s="79" t="s">
        <v>1733</v>
      </c>
      <c r="L1069" s="254">
        <v>907199.9417999998</v>
      </c>
    </row>
    <row r="1070" spans="1:12" ht="48" x14ac:dyDescent="0.2">
      <c r="A1070" s="197">
        <f t="shared" si="16"/>
        <v>1069</v>
      </c>
      <c r="B1070" s="99" t="s">
        <v>1680</v>
      </c>
      <c r="C1070" s="99" t="s">
        <v>1681</v>
      </c>
      <c r="D1070" s="252" t="s">
        <v>5199</v>
      </c>
      <c r="E1070" s="99" t="s">
        <v>1686</v>
      </c>
      <c r="F1070" s="253" t="s">
        <v>5200</v>
      </c>
      <c r="G1070" s="253" t="s">
        <v>5200</v>
      </c>
      <c r="H1070" s="253" t="s">
        <v>5201</v>
      </c>
      <c r="I1070" s="79" t="s">
        <v>1682</v>
      </c>
      <c r="J1070" s="79" t="s">
        <v>1683</v>
      </c>
      <c r="K1070" s="79" t="s">
        <v>1734</v>
      </c>
      <c r="L1070" s="254">
        <v>895621.4226666668</v>
      </c>
    </row>
    <row r="1071" spans="1:12" ht="48" x14ac:dyDescent="0.2">
      <c r="A1071" s="197">
        <f t="shared" si="16"/>
        <v>1070</v>
      </c>
      <c r="B1071" s="99" t="s">
        <v>1680</v>
      </c>
      <c r="C1071" s="99" t="s">
        <v>1681</v>
      </c>
      <c r="D1071" s="252" t="s">
        <v>5199</v>
      </c>
      <c r="E1071" s="99" t="s">
        <v>1686</v>
      </c>
      <c r="F1071" s="253" t="s">
        <v>5200</v>
      </c>
      <c r="G1071" s="253" t="s">
        <v>5200</v>
      </c>
      <c r="H1071" s="253" t="s">
        <v>5201</v>
      </c>
      <c r="I1071" s="79" t="s">
        <v>1682</v>
      </c>
      <c r="J1071" s="79" t="s">
        <v>1683</v>
      </c>
      <c r="K1071" s="79" t="s">
        <v>1735</v>
      </c>
      <c r="L1071" s="254">
        <v>1843148.1603333333</v>
      </c>
    </row>
    <row r="1072" spans="1:12" ht="48" x14ac:dyDescent="0.2">
      <c r="A1072" s="197">
        <f t="shared" si="16"/>
        <v>1071</v>
      </c>
      <c r="B1072" s="99" t="s">
        <v>1680</v>
      </c>
      <c r="C1072" s="99" t="s">
        <v>1681</v>
      </c>
      <c r="D1072" s="252" t="s">
        <v>5199</v>
      </c>
      <c r="E1072" s="99" t="s">
        <v>1686</v>
      </c>
      <c r="F1072" s="253" t="s">
        <v>5200</v>
      </c>
      <c r="G1072" s="253" t="s">
        <v>5200</v>
      </c>
      <c r="H1072" s="253" t="s">
        <v>5201</v>
      </c>
      <c r="I1072" s="79" t="s">
        <v>1682</v>
      </c>
      <c r="J1072" s="79" t="s">
        <v>1683</v>
      </c>
      <c r="K1072" s="79" t="s">
        <v>1736</v>
      </c>
      <c r="L1072" s="254">
        <v>3133498.3130000005</v>
      </c>
    </row>
    <row r="1073" spans="1:12" ht="48" x14ac:dyDescent="0.2">
      <c r="A1073" s="197">
        <f t="shared" si="16"/>
        <v>1072</v>
      </c>
      <c r="B1073" s="99" t="s">
        <v>1680</v>
      </c>
      <c r="C1073" s="99" t="s">
        <v>1681</v>
      </c>
      <c r="D1073" s="252" t="s">
        <v>5199</v>
      </c>
      <c r="E1073" s="99" t="s">
        <v>1686</v>
      </c>
      <c r="F1073" s="253" t="s">
        <v>5200</v>
      </c>
      <c r="G1073" s="253" t="s">
        <v>5200</v>
      </c>
      <c r="H1073" s="253" t="s">
        <v>5201</v>
      </c>
      <c r="I1073" s="79" t="s">
        <v>1682</v>
      </c>
      <c r="J1073" s="79" t="s">
        <v>1683</v>
      </c>
      <c r="K1073" s="79" t="s">
        <v>1737</v>
      </c>
      <c r="L1073" s="254">
        <v>1915087.6800000002</v>
      </c>
    </row>
    <row r="1074" spans="1:12" ht="48" x14ac:dyDescent="0.2">
      <c r="A1074" s="197">
        <f t="shared" si="16"/>
        <v>1073</v>
      </c>
      <c r="B1074" s="99" t="s">
        <v>1680</v>
      </c>
      <c r="C1074" s="99" t="s">
        <v>1681</v>
      </c>
      <c r="D1074" s="252" t="s">
        <v>5199</v>
      </c>
      <c r="E1074" s="99" t="s">
        <v>1686</v>
      </c>
      <c r="F1074" s="253" t="s">
        <v>5200</v>
      </c>
      <c r="G1074" s="253" t="s">
        <v>5200</v>
      </c>
      <c r="H1074" s="253" t="s">
        <v>5201</v>
      </c>
      <c r="I1074" s="79" t="s">
        <v>1682</v>
      </c>
      <c r="J1074" s="79" t="s">
        <v>1683</v>
      </c>
      <c r="K1074" s="79" t="s">
        <v>1738</v>
      </c>
      <c r="L1074" s="254">
        <v>1040081.8422</v>
      </c>
    </row>
    <row r="1075" spans="1:12" ht="48" x14ac:dyDescent="0.2">
      <c r="A1075" s="197">
        <f t="shared" si="16"/>
        <v>1074</v>
      </c>
      <c r="B1075" s="99" t="s">
        <v>1680</v>
      </c>
      <c r="C1075" s="99" t="s">
        <v>1681</v>
      </c>
      <c r="D1075" s="252" t="s">
        <v>5199</v>
      </c>
      <c r="E1075" s="99" t="s">
        <v>1686</v>
      </c>
      <c r="F1075" s="253" t="s">
        <v>5200</v>
      </c>
      <c r="G1075" s="253" t="s">
        <v>5200</v>
      </c>
      <c r="H1075" s="253" t="s">
        <v>5201</v>
      </c>
      <c r="I1075" s="79" t="s">
        <v>1682</v>
      </c>
      <c r="J1075" s="79" t="s">
        <v>1683</v>
      </c>
      <c r="K1075" s="79" t="s">
        <v>1739</v>
      </c>
      <c r="L1075" s="254">
        <v>1221142.6391333335</v>
      </c>
    </row>
    <row r="1076" spans="1:12" ht="48" x14ac:dyDescent="0.2">
      <c r="A1076" s="197">
        <f t="shared" si="16"/>
        <v>1075</v>
      </c>
      <c r="B1076" s="99" t="s">
        <v>1680</v>
      </c>
      <c r="C1076" s="99" t="s">
        <v>1681</v>
      </c>
      <c r="D1076" s="252" t="s">
        <v>5199</v>
      </c>
      <c r="E1076" s="99" t="s">
        <v>1686</v>
      </c>
      <c r="F1076" s="253" t="s">
        <v>5200</v>
      </c>
      <c r="G1076" s="253" t="s">
        <v>5200</v>
      </c>
      <c r="H1076" s="253" t="s">
        <v>5201</v>
      </c>
      <c r="I1076" s="79" t="s">
        <v>1682</v>
      </c>
      <c r="J1076" s="79" t="s">
        <v>1683</v>
      </c>
      <c r="K1076" s="79" t="s">
        <v>1740</v>
      </c>
      <c r="L1076" s="254">
        <v>5211705.84</v>
      </c>
    </row>
    <row r="1077" spans="1:12" ht="48" x14ac:dyDescent="0.2">
      <c r="A1077" s="197">
        <f t="shared" si="16"/>
        <v>1076</v>
      </c>
      <c r="B1077" s="99" t="s">
        <v>1680</v>
      </c>
      <c r="C1077" s="99" t="s">
        <v>1681</v>
      </c>
      <c r="D1077" s="252" t="s">
        <v>5199</v>
      </c>
      <c r="E1077" s="99" t="s">
        <v>1686</v>
      </c>
      <c r="F1077" s="253" t="s">
        <v>5200</v>
      </c>
      <c r="G1077" s="253" t="s">
        <v>5200</v>
      </c>
      <c r="H1077" s="253" t="s">
        <v>5201</v>
      </c>
      <c r="I1077" s="79" t="s">
        <v>1682</v>
      </c>
      <c r="J1077" s="79" t="s">
        <v>1683</v>
      </c>
      <c r="K1077" s="79" t="s">
        <v>1741</v>
      </c>
      <c r="L1077" s="254">
        <v>795116.65453333326</v>
      </c>
    </row>
    <row r="1078" spans="1:12" ht="48" x14ac:dyDescent="0.2">
      <c r="A1078" s="197">
        <f t="shared" si="16"/>
        <v>1077</v>
      </c>
      <c r="B1078" s="99" t="s">
        <v>1680</v>
      </c>
      <c r="C1078" s="99" t="s">
        <v>1681</v>
      </c>
      <c r="D1078" s="252" t="s">
        <v>5199</v>
      </c>
      <c r="E1078" s="99" t="s">
        <v>1686</v>
      </c>
      <c r="F1078" s="253" t="s">
        <v>5200</v>
      </c>
      <c r="G1078" s="253" t="s">
        <v>5200</v>
      </c>
      <c r="H1078" s="253" t="s">
        <v>5201</v>
      </c>
      <c r="I1078" s="79" t="s">
        <v>1682</v>
      </c>
      <c r="J1078" s="79" t="s">
        <v>1683</v>
      </c>
      <c r="K1078" s="79" t="s">
        <v>1742</v>
      </c>
      <c r="L1078" s="254">
        <v>5875935.3583333343</v>
      </c>
    </row>
    <row r="1079" spans="1:12" ht="48" x14ac:dyDescent="0.2">
      <c r="A1079" s="197">
        <f t="shared" si="16"/>
        <v>1078</v>
      </c>
      <c r="B1079" s="99" t="s">
        <v>1680</v>
      </c>
      <c r="C1079" s="99" t="s">
        <v>1681</v>
      </c>
      <c r="D1079" s="252" t="s">
        <v>5199</v>
      </c>
      <c r="E1079" s="99" t="s">
        <v>1686</v>
      </c>
      <c r="F1079" s="253" t="s">
        <v>5200</v>
      </c>
      <c r="G1079" s="253" t="s">
        <v>5200</v>
      </c>
      <c r="H1079" s="253" t="s">
        <v>5201</v>
      </c>
      <c r="I1079" s="79" t="s">
        <v>1682</v>
      </c>
      <c r="J1079" s="79" t="s">
        <v>1683</v>
      </c>
      <c r="K1079" s="79" t="s">
        <v>1743</v>
      </c>
      <c r="L1079" s="254">
        <v>4497341.9925333336</v>
      </c>
    </row>
    <row r="1080" spans="1:12" ht="48" x14ac:dyDescent="0.2">
      <c r="A1080" s="197">
        <f t="shared" si="16"/>
        <v>1079</v>
      </c>
      <c r="B1080" s="99" t="s">
        <v>1680</v>
      </c>
      <c r="C1080" s="99" t="s">
        <v>1681</v>
      </c>
      <c r="D1080" s="252" t="s">
        <v>5199</v>
      </c>
      <c r="E1080" s="99" t="s">
        <v>1686</v>
      </c>
      <c r="F1080" s="253" t="s">
        <v>5200</v>
      </c>
      <c r="G1080" s="253" t="s">
        <v>5200</v>
      </c>
      <c r="H1080" s="253" t="s">
        <v>5201</v>
      </c>
      <c r="I1080" s="79" t="s">
        <v>1682</v>
      </c>
      <c r="J1080" s="79" t="s">
        <v>1683</v>
      </c>
      <c r="K1080" s="79" t="s">
        <v>1744</v>
      </c>
      <c r="L1080" s="254">
        <v>2844779.8444666662</v>
      </c>
    </row>
    <row r="1081" spans="1:12" ht="48" x14ac:dyDescent="0.2">
      <c r="A1081" s="197">
        <f t="shared" si="16"/>
        <v>1080</v>
      </c>
      <c r="B1081" s="99" t="s">
        <v>1680</v>
      </c>
      <c r="C1081" s="99" t="s">
        <v>1681</v>
      </c>
      <c r="D1081" s="252" t="s">
        <v>5199</v>
      </c>
      <c r="E1081" s="99" t="s">
        <v>1686</v>
      </c>
      <c r="F1081" s="253" t="s">
        <v>5200</v>
      </c>
      <c r="G1081" s="253" t="s">
        <v>5200</v>
      </c>
      <c r="H1081" s="253" t="s">
        <v>5201</v>
      </c>
      <c r="I1081" s="79" t="s">
        <v>1682</v>
      </c>
      <c r="J1081" s="79" t="s">
        <v>1683</v>
      </c>
      <c r="K1081" s="79" t="s">
        <v>1745</v>
      </c>
      <c r="L1081" s="254">
        <v>8787184.7964666653</v>
      </c>
    </row>
    <row r="1082" spans="1:12" ht="48" x14ac:dyDescent="0.2">
      <c r="A1082" s="197">
        <f t="shared" si="16"/>
        <v>1081</v>
      </c>
      <c r="B1082" s="99" t="s">
        <v>1680</v>
      </c>
      <c r="C1082" s="99" t="s">
        <v>1681</v>
      </c>
      <c r="D1082" s="252" t="s">
        <v>5199</v>
      </c>
      <c r="E1082" s="99" t="s">
        <v>1686</v>
      </c>
      <c r="F1082" s="253" t="s">
        <v>5200</v>
      </c>
      <c r="G1082" s="253" t="s">
        <v>5200</v>
      </c>
      <c r="H1082" s="253" t="s">
        <v>5201</v>
      </c>
      <c r="I1082" s="79" t="s">
        <v>1682</v>
      </c>
      <c r="J1082" s="79" t="s">
        <v>1683</v>
      </c>
      <c r="K1082" s="79" t="s">
        <v>1746</v>
      </c>
      <c r="L1082" s="254">
        <v>2371612.1833333331</v>
      </c>
    </row>
    <row r="1083" spans="1:12" ht="48" x14ac:dyDescent="0.2">
      <c r="A1083" s="197">
        <f t="shared" si="16"/>
        <v>1082</v>
      </c>
      <c r="B1083" s="99" t="s">
        <v>1680</v>
      </c>
      <c r="C1083" s="99" t="s">
        <v>1681</v>
      </c>
      <c r="D1083" s="252" t="s">
        <v>5199</v>
      </c>
      <c r="E1083" s="99" t="s">
        <v>1686</v>
      </c>
      <c r="F1083" s="253" t="s">
        <v>5200</v>
      </c>
      <c r="G1083" s="253" t="s">
        <v>5200</v>
      </c>
      <c r="H1083" s="253" t="s">
        <v>5201</v>
      </c>
      <c r="I1083" s="79" t="s">
        <v>1682</v>
      </c>
      <c r="J1083" s="79" t="s">
        <v>1683</v>
      </c>
      <c r="K1083" s="79" t="s">
        <v>1747</v>
      </c>
      <c r="L1083" s="254">
        <v>7539453.2094666651</v>
      </c>
    </row>
    <row r="1084" spans="1:12" ht="48" x14ac:dyDescent="0.2">
      <c r="A1084" s="197">
        <f t="shared" si="16"/>
        <v>1083</v>
      </c>
      <c r="B1084" s="99" t="s">
        <v>1680</v>
      </c>
      <c r="C1084" s="99" t="s">
        <v>1681</v>
      </c>
      <c r="D1084" s="252" t="s">
        <v>5199</v>
      </c>
      <c r="E1084" s="99" t="s">
        <v>1686</v>
      </c>
      <c r="F1084" s="253" t="s">
        <v>5200</v>
      </c>
      <c r="G1084" s="253" t="s">
        <v>5200</v>
      </c>
      <c r="H1084" s="253" t="s">
        <v>5201</v>
      </c>
      <c r="I1084" s="79" t="s">
        <v>1682</v>
      </c>
      <c r="J1084" s="79" t="s">
        <v>1683</v>
      </c>
      <c r="K1084" s="79" t="s">
        <v>1748</v>
      </c>
      <c r="L1084" s="254">
        <v>3193266.8203333332</v>
      </c>
    </row>
    <row r="1085" spans="1:12" ht="48" x14ac:dyDescent="0.2">
      <c r="A1085" s="197">
        <f t="shared" si="16"/>
        <v>1084</v>
      </c>
      <c r="B1085" s="99" t="s">
        <v>1680</v>
      </c>
      <c r="C1085" s="99" t="s">
        <v>1681</v>
      </c>
      <c r="D1085" s="252" t="s">
        <v>5199</v>
      </c>
      <c r="E1085" s="99" t="s">
        <v>1686</v>
      </c>
      <c r="F1085" s="253" t="s">
        <v>5200</v>
      </c>
      <c r="G1085" s="253" t="s">
        <v>5200</v>
      </c>
      <c r="H1085" s="253" t="s">
        <v>5201</v>
      </c>
      <c r="I1085" s="79" t="s">
        <v>1682</v>
      </c>
      <c r="J1085" s="79" t="s">
        <v>1683</v>
      </c>
      <c r="K1085" s="79" t="s">
        <v>1749</v>
      </c>
      <c r="L1085" s="254">
        <v>1272826.6666666667</v>
      </c>
    </row>
    <row r="1086" spans="1:12" ht="48" x14ac:dyDescent="0.2">
      <c r="A1086" s="197">
        <f t="shared" si="16"/>
        <v>1085</v>
      </c>
      <c r="B1086" s="99" t="s">
        <v>1680</v>
      </c>
      <c r="C1086" s="99" t="s">
        <v>1681</v>
      </c>
      <c r="D1086" s="252" t="s">
        <v>5199</v>
      </c>
      <c r="E1086" s="99" t="s">
        <v>1686</v>
      </c>
      <c r="F1086" s="253" t="s">
        <v>5200</v>
      </c>
      <c r="G1086" s="253" t="s">
        <v>5200</v>
      </c>
      <c r="H1086" s="253" t="s">
        <v>5201</v>
      </c>
      <c r="I1086" s="79" t="s">
        <v>1682</v>
      </c>
      <c r="J1086" s="79" t="s">
        <v>1683</v>
      </c>
      <c r="K1086" s="79" t="s">
        <v>1750</v>
      </c>
      <c r="L1086" s="254">
        <v>1146518.1200000001</v>
      </c>
    </row>
    <row r="1087" spans="1:12" ht="48" x14ac:dyDescent="0.2">
      <c r="A1087" s="197">
        <f t="shared" si="16"/>
        <v>1086</v>
      </c>
      <c r="B1087" s="99" t="s">
        <v>1680</v>
      </c>
      <c r="C1087" s="99" t="s">
        <v>1681</v>
      </c>
      <c r="D1087" s="252" t="s">
        <v>5199</v>
      </c>
      <c r="E1087" s="99" t="s">
        <v>1686</v>
      </c>
      <c r="F1087" s="253" t="s">
        <v>5200</v>
      </c>
      <c r="G1087" s="253" t="s">
        <v>5200</v>
      </c>
      <c r="H1087" s="253" t="s">
        <v>5201</v>
      </c>
      <c r="I1087" s="79" t="s">
        <v>1682</v>
      </c>
      <c r="J1087" s="79" t="s">
        <v>1683</v>
      </c>
      <c r="K1087" s="79" t="s">
        <v>1751</v>
      </c>
      <c r="L1087" s="254">
        <v>7822694.6673333338</v>
      </c>
    </row>
    <row r="1088" spans="1:12" ht="48" x14ac:dyDescent="0.2">
      <c r="A1088" s="197">
        <f t="shared" si="16"/>
        <v>1087</v>
      </c>
      <c r="B1088" s="99" t="s">
        <v>1680</v>
      </c>
      <c r="C1088" s="99" t="s">
        <v>1681</v>
      </c>
      <c r="D1088" s="252" t="s">
        <v>5199</v>
      </c>
      <c r="E1088" s="99" t="s">
        <v>1686</v>
      </c>
      <c r="F1088" s="253" t="s">
        <v>5200</v>
      </c>
      <c r="G1088" s="253" t="s">
        <v>5200</v>
      </c>
      <c r="H1088" s="253" t="s">
        <v>5201</v>
      </c>
      <c r="I1088" s="79" t="s">
        <v>1682</v>
      </c>
      <c r="J1088" s="79" t="s">
        <v>1683</v>
      </c>
      <c r="K1088" s="79" t="s">
        <v>1752</v>
      </c>
      <c r="L1088" s="254">
        <v>577566.50600000005</v>
      </c>
    </row>
    <row r="1089" spans="1:12" ht="48" x14ac:dyDescent="0.2">
      <c r="A1089" s="197">
        <f t="shared" si="16"/>
        <v>1088</v>
      </c>
      <c r="B1089" s="99" t="s">
        <v>1680</v>
      </c>
      <c r="C1089" s="99" t="s">
        <v>1681</v>
      </c>
      <c r="D1089" s="252" t="s">
        <v>5199</v>
      </c>
      <c r="E1089" s="99" t="s">
        <v>1686</v>
      </c>
      <c r="F1089" s="253" t="s">
        <v>5200</v>
      </c>
      <c r="G1089" s="253" t="s">
        <v>5200</v>
      </c>
      <c r="H1089" s="253" t="s">
        <v>5201</v>
      </c>
      <c r="I1089" s="79" t="s">
        <v>1682</v>
      </c>
      <c r="J1089" s="79" t="s">
        <v>1683</v>
      </c>
      <c r="K1089" s="79" t="s">
        <v>1753</v>
      </c>
      <c r="L1089" s="254">
        <v>777842.59519999998</v>
      </c>
    </row>
    <row r="1090" spans="1:12" ht="48" x14ac:dyDescent="0.2">
      <c r="A1090" s="197">
        <f t="shared" si="16"/>
        <v>1089</v>
      </c>
      <c r="B1090" s="99" t="s">
        <v>1680</v>
      </c>
      <c r="C1090" s="99" t="s">
        <v>1681</v>
      </c>
      <c r="D1090" s="252" t="s">
        <v>5199</v>
      </c>
      <c r="E1090" s="99" t="s">
        <v>1686</v>
      </c>
      <c r="F1090" s="253" t="s">
        <v>5200</v>
      </c>
      <c r="G1090" s="253" t="s">
        <v>5200</v>
      </c>
      <c r="H1090" s="253" t="s">
        <v>5201</v>
      </c>
      <c r="I1090" s="79" t="s">
        <v>1682</v>
      </c>
      <c r="J1090" s="79" t="s">
        <v>1683</v>
      </c>
      <c r="K1090" s="79" t="s">
        <v>1754</v>
      </c>
      <c r="L1090" s="254">
        <v>723345.65233333339</v>
      </c>
    </row>
    <row r="1091" spans="1:12" ht="48" x14ac:dyDescent="0.2">
      <c r="A1091" s="197">
        <f t="shared" si="16"/>
        <v>1090</v>
      </c>
      <c r="B1091" s="99" t="s">
        <v>1680</v>
      </c>
      <c r="C1091" s="99" t="s">
        <v>1681</v>
      </c>
      <c r="D1091" s="252" t="s">
        <v>5199</v>
      </c>
      <c r="E1091" s="99" t="s">
        <v>1686</v>
      </c>
      <c r="F1091" s="253" t="s">
        <v>5200</v>
      </c>
      <c r="G1091" s="253" t="s">
        <v>5200</v>
      </c>
      <c r="H1091" s="253" t="s">
        <v>5201</v>
      </c>
      <c r="I1091" s="79" t="s">
        <v>1682</v>
      </c>
      <c r="J1091" s="79" t="s">
        <v>1683</v>
      </c>
      <c r="K1091" s="79" t="s">
        <v>1755</v>
      </c>
      <c r="L1091" s="254">
        <v>688133.04799999995</v>
      </c>
    </row>
    <row r="1092" spans="1:12" ht="48" x14ac:dyDescent="0.2">
      <c r="A1092" s="197">
        <f t="shared" ref="A1092:A1155" si="17">A1091+1</f>
        <v>1091</v>
      </c>
      <c r="B1092" s="99" t="s">
        <v>1680</v>
      </c>
      <c r="C1092" s="99" t="s">
        <v>1681</v>
      </c>
      <c r="D1092" s="252" t="s">
        <v>5199</v>
      </c>
      <c r="E1092" s="99" t="s">
        <v>1686</v>
      </c>
      <c r="F1092" s="253" t="s">
        <v>5200</v>
      </c>
      <c r="G1092" s="253" t="s">
        <v>5200</v>
      </c>
      <c r="H1092" s="253" t="s">
        <v>5201</v>
      </c>
      <c r="I1092" s="79" t="s">
        <v>1682</v>
      </c>
      <c r="J1092" s="79" t="s">
        <v>1683</v>
      </c>
      <c r="K1092" s="79" t="s">
        <v>1756</v>
      </c>
      <c r="L1092" s="254">
        <v>4987850.2886000006</v>
      </c>
    </row>
    <row r="1093" spans="1:12" ht="48" x14ac:dyDescent="0.2">
      <c r="A1093" s="197">
        <f t="shared" si="17"/>
        <v>1092</v>
      </c>
      <c r="B1093" s="99" t="s">
        <v>1680</v>
      </c>
      <c r="C1093" s="99" t="s">
        <v>1681</v>
      </c>
      <c r="D1093" s="252" t="s">
        <v>5199</v>
      </c>
      <c r="E1093" s="99" t="s">
        <v>1686</v>
      </c>
      <c r="F1093" s="253" t="s">
        <v>5200</v>
      </c>
      <c r="G1093" s="253" t="s">
        <v>5200</v>
      </c>
      <c r="H1093" s="253" t="s">
        <v>5201</v>
      </c>
      <c r="I1093" s="79" t="s">
        <v>1682</v>
      </c>
      <c r="J1093" s="79" t="s">
        <v>1683</v>
      </c>
      <c r="K1093" s="79" t="s">
        <v>1757</v>
      </c>
      <c r="L1093" s="254">
        <v>1271266.9126666668</v>
      </c>
    </row>
    <row r="1094" spans="1:12" ht="48" x14ac:dyDescent="0.2">
      <c r="A1094" s="197">
        <f t="shared" si="17"/>
        <v>1093</v>
      </c>
      <c r="B1094" s="99" t="s">
        <v>1680</v>
      </c>
      <c r="C1094" s="99" t="s">
        <v>1681</v>
      </c>
      <c r="D1094" s="252" t="s">
        <v>5199</v>
      </c>
      <c r="E1094" s="99" t="s">
        <v>1686</v>
      </c>
      <c r="F1094" s="253" t="s">
        <v>5200</v>
      </c>
      <c r="G1094" s="253" t="s">
        <v>5200</v>
      </c>
      <c r="H1094" s="253" t="s">
        <v>5201</v>
      </c>
      <c r="I1094" s="79" t="s">
        <v>1682</v>
      </c>
      <c r="J1094" s="79" t="s">
        <v>1683</v>
      </c>
      <c r="K1094" s="79" t="s">
        <v>1758</v>
      </c>
      <c r="L1094" s="254">
        <v>2425301.1370666665</v>
      </c>
    </row>
    <row r="1095" spans="1:12" ht="48" x14ac:dyDescent="0.2">
      <c r="A1095" s="197">
        <f t="shared" si="17"/>
        <v>1094</v>
      </c>
      <c r="B1095" s="99" t="s">
        <v>1680</v>
      </c>
      <c r="C1095" s="99" t="s">
        <v>1681</v>
      </c>
      <c r="D1095" s="252" t="s">
        <v>5199</v>
      </c>
      <c r="E1095" s="99" t="s">
        <v>1686</v>
      </c>
      <c r="F1095" s="253" t="s">
        <v>5200</v>
      </c>
      <c r="G1095" s="253" t="s">
        <v>5200</v>
      </c>
      <c r="H1095" s="253" t="s">
        <v>5201</v>
      </c>
      <c r="I1095" s="79" t="s">
        <v>1682</v>
      </c>
      <c r="J1095" s="79" t="s">
        <v>1683</v>
      </c>
      <c r="K1095" s="79" t="s">
        <v>1759</v>
      </c>
      <c r="L1095" s="254">
        <v>3561798.7890000003</v>
      </c>
    </row>
    <row r="1096" spans="1:12" ht="48" x14ac:dyDescent="0.2">
      <c r="A1096" s="197">
        <f t="shared" si="17"/>
        <v>1095</v>
      </c>
      <c r="B1096" s="99" t="s">
        <v>1680</v>
      </c>
      <c r="C1096" s="99" t="s">
        <v>1681</v>
      </c>
      <c r="D1096" s="252" t="s">
        <v>5199</v>
      </c>
      <c r="E1096" s="99" t="s">
        <v>1686</v>
      </c>
      <c r="F1096" s="253" t="s">
        <v>5200</v>
      </c>
      <c r="G1096" s="253" t="s">
        <v>5200</v>
      </c>
      <c r="H1096" s="253" t="s">
        <v>5201</v>
      </c>
      <c r="I1096" s="79" t="s">
        <v>1682</v>
      </c>
      <c r="J1096" s="79" t="s">
        <v>1683</v>
      </c>
      <c r="K1096" s="79" t="s">
        <v>1760</v>
      </c>
      <c r="L1096" s="254">
        <v>1082806.7551333332</v>
      </c>
    </row>
    <row r="1097" spans="1:12" ht="48" x14ac:dyDescent="0.2">
      <c r="A1097" s="197">
        <f t="shared" si="17"/>
        <v>1096</v>
      </c>
      <c r="B1097" s="99" t="s">
        <v>1680</v>
      </c>
      <c r="C1097" s="99" t="s">
        <v>1681</v>
      </c>
      <c r="D1097" s="252" t="s">
        <v>5199</v>
      </c>
      <c r="E1097" s="99" t="s">
        <v>1686</v>
      </c>
      <c r="F1097" s="253" t="s">
        <v>5200</v>
      </c>
      <c r="G1097" s="253" t="s">
        <v>5200</v>
      </c>
      <c r="H1097" s="253" t="s">
        <v>5201</v>
      </c>
      <c r="I1097" s="79" t="s">
        <v>1682</v>
      </c>
      <c r="J1097" s="79" t="s">
        <v>1683</v>
      </c>
      <c r="K1097" s="79" t="s">
        <v>1761</v>
      </c>
      <c r="L1097" s="254">
        <v>589402.10266666673</v>
      </c>
    </row>
    <row r="1098" spans="1:12" ht="48" x14ac:dyDescent="0.2">
      <c r="A1098" s="197">
        <f t="shared" si="17"/>
        <v>1097</v>
      </c>
      <c r="B1098" s="99" t="s">
        <v>1680</v>
      </c>
      <c r="C1098" s="99" t="s">
        <v>1681</v>
      </c>
      <c r="D1098" s="252" t="s">
        <v>5199</v>
      </c>
      <c r="E1098" s="99" t="s">
        <v>1686</v>
      </c>
      <c r="F1098" s="253" t="s">
        <v>5200</v>
      </c>
      <c r="G1098" s="253" t="s">
        <v>5200</v>
      </c>
      <c r="H1098" s="253" t="s">
        <v>5201</v>
      </c>
      <c r="I1098" s="79" t="s">
        <v>1682</v>
      </c>
      <c r="J1098" s="79" t="s">
        <v>1683</v>
      </c>
      <c r="K1098" s="79" t="s">
        <v>1762</v>
      </c>
      <c r="L1098" s="254">
        <v>2691224.9210000001</v>
      </c>
    </row>
    <row r="1099" spans="1:12" ht="48" x14ac:dyDescent="0.2">
      <c r="A1099" s="197">
        <f t="shared" si="17"/>
        <v>1098</v>
      </c>
      <c r="B1099" s="99" t="s">
        <v>1680</v>
      </c>
      <c r="C1099" s="99" t="s">
        <v>1681</v>
      </c>
      <c r="D1099" s="252" t="s">
        <v>5199</v>
      </c>
      <c r="E1099" s="99" t="s">
        <v>1686</v>
      </c>
      <c r="F1099" s="253" t="s">
        <v>5200</v>
      </c>
      <c r="G1099" s="253" t="s">
        <v>5200</v>
      </c>
      <c r="H1099" s="253" t="s">
        <v>5201</v>
      </c>
      <c r="I1099" s="79" t="s">
        <v>1682</v>
      </c>
      <c r="J1099" s="79" t="s">
        <v>1683</v>
      </c>
      <c r="K1099" s="79" t="s">
        <v>1763</v>
      </c>
      <c r="L1099" s="254">
        <v>1183279.328</v>
      </c>
    </row>
    <row r="1100" spans="1:12" ht="48" x14ac:dyDescent="0.2">
      <c r="A1100" s="197">
        <f t="shared" si="17"/>
        <v>1099</v>
      </c>
      <c r="B1100" s="99" t="s">
        <v>1680</v>
      </c>
      <c r="C1100" s="99" t="s">
        <v>1681</v>
      </c>
      <c r="D1100" s="252" t="s">
        <v>5199</v>
      </c>
      <c r="E1100" s="99" t="s">
        <v>1686</v>
      </c>
      <c r="F1100" s="253" t="s">
        <v>5200</v>
      </c>
      <c r="G1100" s="253" t="s">
        <v>5200</v>
      </c>
      <c r="H1100" s="253" t="s">
        <v>5201</v>
      </c>
      <c r="I1100" s="79" t="s">
        <v>1682</v>
      </c>
      <c r="J1100" s="79" t="s">
        <v>1683</v>
      </c>
      <c r="K1100" s="79" t="s">
        <v>1764</v>
      </c>
      <c r="L1100" s="254">
        <v>1645267.1546666669</v>
      </c>
    </row>
    <row r="1101" spans="1:12" ht="48" x14ac:dyDescent="0.2">
      <c r="A1101" s="197">
        <f t="shared" si="17"/>
        <v>1100</v>
      </c>
      <c r="B1101" s="99" t="s">
        <v>1680</v>
      </c>
      <c r="C1101" s="99" t="s">
        <v>1681</v>
      </c>
      <c r="D1101" s="252" t="s">
        <v>5199</v>
      </c>
      <c r="E1101" s="99" t="s">
        <v>1686</v>
      </c>
      <c r="F1101" s="253" t="s">
        <v>5200</v>
      </c>
      <c r="G1101" s="253" t="s">
        <v>5200</v>
      </c>
      <c r="H1101" s="253" t="s">
        <v>5201</v>
      </c>
      <c r="I1101" s="79" t="s">
        <v>1682</v>
      </c>
      <c r="J1101" s="79" t="s">
        <v>1683</v>
      </c>
      <c r="K1101" s="79" t="s">
        <v>1765</v>
      </c>
      <c r="L1101" s="254">
        <v>5051456.6593333343</v>
      </c>
    </row>
    <row r="1102" spans="1:12" ht="48" x14ac:dyDescent="0.2">
      <c r="A1102" s="197">
        <f t="shared" si="17"/>
        <v>1101</v>
      </c>
      <c r="B1102" s="99" t="s">
        <v>1680</v>
      </c>
      <c r="C1102" s="99" t="s">
        <v>1681</v>
      </c>
      <c r="D1102" s="252" t="s">
        <v>5199</v>
      </c>
      <c r="E1102" s="99" t="s">
        <v>1686</v>
      </c>
      <c r="F1102" s="253" t="s">
        <v>5200</v>
      </c>
      <c r="G1102" s="253" t="s">
        <v>5200</v>
      </c>
      <c r="H1102" s="253" t="s">
        <v>5201</v>
      </c>
      <c r="I1102" s="79" t="s">
        <v>1682</v>
      </c>
      <c r="J1102" s="79" t="s">
        <v>1683</v>
      </c>
      <c r="K1102" s="79" t="s">
        <v>1766</v>
      </c>
      <c r="L1102" s="254">
        <v>999328.00000000012</v>
      </c>
    </row>
    <row r="1103" spans="1:12" ht="48" x14ac:dyDescent="0.2">
      <c r="A1103" s="197">
        <f t="shared" si="17"/>
        <v>1102</v>
      </c>
      <c r="B1103" s="99" t="s">
        <v>1680</v>
      </c>
      <c r="C1103" s="99" t="s">
        <v>1681</v>
      </c>
      <c r="D1103" s="252" t="s">
        <v>5199</v>
      </c>
      <c r="E1103" s="99" t="s">
        <v>1686</v>
      </c>
      <c r="F1103" s="253" t="s">
        <v>5200</v>
      </c>
      <c r="G1103" s="253" t="s">
        <v>5200</v>
      </c>
      <c r="H1103" s="253" t="s">
        <v>5201</v>
      </c>
      <c r="I1103" s="79" t="s">
        <v>1682</v>
      </c>
      <c r="J1103" s="79" t="s">
        <v>1683</v>
      </c>
      <c r="K1103" s="79" t="s">
        <v>1767</v>
      </c>
      <c r="L1103" s="254">
        <v>2568363.2333333334</v>
      </c>
    </row>
    <row r="1104" spans="1:12" ht="48" x14ac:dyDescent="0.2">
      <c r="A1104" s="197">
        <f t="shared" si="17"/>
        <v>1103</v>
      </c>
      <c r="B1104" s="99" t="s">
        <v>1680</v>
      </c>
      <c r="C1104" s="99" t="s">
        <v>1681</v>
      </c>
      <c r="D1104" s="252" t="s">
        <v>5199</v>
      </c>
      <c r="E1104" s="99" t="s">
        <v>1686</v>
      </c>
      <c r="F1104" s="253" t="s">
        <v>5200</v>
      </c>
      <c r="G1104" s="253" t="s">
        <v>5200</v>
      </c>
      <c r="H1104" s="253" t="s">
        <v>5201</v>
      </c>
      <c r="I1104" s="79" t="s">
        <v>1682</v>
      </c>
      <c r="J1104" s="79" t="s">
        <v>1683</v>
      </c>
      <c r="K1104" s="79" t="s">
        <v>1768</v>
      </c>
      <c r="L1104" s="254">
        <v>648840.1333333333</v>
      </c>
    </row>
    <row r="1105" spans="1:12" ht="48" x14ac:dyDescent="0.2">
      <c r="A1105" s="197">
        <f t="shared" si="17"/>
        <v>1104</v>
      </c>
      <c r="B1105" s="99" t="s">
        <v>1680</v>
      </c>
      <c r="C1105" s="99" t="s">
        <v>1681</v>
      </c>
      <c r="D1105" s="252" t="s">
        <v>5199</v>
      </c>
      <c r="E1105" s="99" t="s">
        <v>1686</v>
      </c>
      <c r="F1105" s="253" t="s">
        <v>5200</v>
      </c>
      <c r="G1105" s="253" t="s">
        <v>5200</v>
      </c>
      <c r="H1105" s="253" t="s">
        <v>5201</v>
      </c>
      <c r="I1105" s="79" t="s">
        <v>1682</v>
      </c>
      <c r="J1105" s="79" t="s">
        <v>1683</v>
      </c>
      <c r="K1105" s="79" t="s">
        <v>1769</v>
      </c>
      <c r="L1105" s="254">
        <v>582077.08900000004</v>
      </c>
    </row>
    <row r="1106" spans="1:12" ht="48" x14ac:dyDescent="0.2">
      <c r="A1106" s="197">
        <f t="shared" si="17"/>
        <v>1105</v>
      </c>
      <c r="B1106" s="99" t="s">
        <v>1680</v>
      </c>
      <c r="C1106" s="99" t="s">
        <v>1681</v>
      </c>
      <c r="D1106" s="252" t="s">
        <v>5199</v>
      </c>
      <c r="E1106" s="99" t="s">
        <v>1686</v>
      </c>
      <c r="F1106" s="253" t="s">
        <v>5200</v>
      </c>
      <c r="G1106" s="253" t="s">
        <v>5200</v>
      </c>
      <c r="H1106" s="253" t="s">
        <v>5201</v>
      </c>
      <c r="I1106" s="79" t="s">
        <v>1682</v>
      </c>
      <c r="J1106" s="79" t="s">
        <v>1683</v>
      </c>
      <c r="K1106" s="79" t="s">
        <v>1770</v>
      </c>
      <c r="L1106" s="254">
        <v>2866424</v>
      </c>
    </row>
    <row r="1107" spans="1:12" ht="48" x14ac:dyDescent="0.2">
      <c r="A1107" s="197">
        <f t="shared" si="17"/>
        <v>1106</v>
      </c>
      <c r="B1107" s="99" t="s">
        <v>1680</v>
      </c>
      <c r="C1107" s="99" t="s">
        <v>1681</v>
      </c>
      <c r="D1107" s="252" t="s">
        <v>5199</v>
      </c>
      <c r="E1107" s="99" t="s">
        <v>1686</v>
      </c>
      <c r="F1107" s="253" t="s">
        <v>5200</v>
      </c>
      <c r="G1107" s="253" t="s">
        <v>5200</v>
      </c>
      <c r="H1107" s="253" t="s">
        <v>5201</v>
      </c>
      <c r="I1107" s="79" t="s">
        <v>1682</v>
      </c>
      <c r="J1107" s="79" t="s">
        <v>1683</v>
      </c>
      <c r="K1107" s="79" t="s">
        <v>1771</v>
      </c>
      <c r="L1107" s="254">
        <v>924047.27066666668</v>
      </c>
    </row>
    <row r="1108" spans="1:12" ht="48" x14ac:dyDescent="0.2">
      <c r="A1108" s="197">
        <f t="shared" si="17"/>
        <v>1107</v>
      </c>
      <c r="B1108" s="99" t="s">
        <v>1680</v>
      </c>
      <c r="C1108" s="99" t="s">
        <v>1681</v>
      </c>
      <c r="D1108" s="252" t="s">
        <v>5199</v>
      </c>
      <c r="E1108" s="99" t="s">
        <v>1686</v>
      </c>
      <c r="F1108" s="253" t="s">
        <v>5200</v>
      </c>
      <c r="G1108" s="253" t="s">
        <v>5200</v>
      </c>
      <c r="H1108" s="253" t="s">
        <v>5201</v>
      </c>
      <c r="I1108" s="79" t="s">
        <v>1682</v>
      </c>
      <c r="J1108" s="79" t="s">
        <v>1683</v>
      </c>
      <c r="K1108" s="79" t="s">
        <v>1772</v>
      </c>
      <c r="L1108" s="254">
        <v>589899.95166666678</v>
      </c>
    </row>
    <row r="1109" spans="1:12" ht="48" x14ac:dyDescent="0.2">
      <c r="A1109" s="197">
        <f t="shared" si="17"/>
        <v>1108</v>
      </c>
      <c r="B1109" s="99" t="s">
        <v>1680</v>
      </c>
      <c r="C1109" s="99" t="s">
        <v>1681</v>
      </c>
      <c r="D1109" s="252" t="s">
        <v>5199</v>
      </c>
      <c r="E1109" s="99" t="s">
        <v>1686</v>
      </c>
      <c r="F1109" s="253" t="s">
        <v>5200</v>
      </c>
      <c r="G1109" s="253" t="s">
        <v>5200</v>
      </c>
      <c r="H1109" s="253" t="s">
        <v>5201</v>
      </c>
      <c r="I1109" s="79" t="s">
        <v>1682</v>
      </c>
      <c r="J1109" s="79" t="s">
        <v>1683</v>
      </c>
      <c r="K1109" s="79" t="s">
        <v>1773</v>
      </c>
      <c r="L1109" s="254">
        <v>871486.69899999991</v>
      </c>
    </row>
    <row r="1110" spans="1:12" ht="48" x14ac:dyDescent="0.2">
      <c r="A1110" s="197">
        <f t="shared" si="17"/>
        <v>1109</v>
      </c>
      <c r="B1110" s="99" t="s">
        <v>1680</v>
      </c>
      <c r="C1110" s="99" t="s">
        <v>1681</v>
      </c>
      <c r="D1110" s="252" t="s">
        <v>5199</v>
      </c>
      <c r="E1110" s="99" t="s">
        <v>1686</v>
      </c>
      <c r="F1110" s="253" t="s">
        <v>5200</v>
      </c>
      <c r="G1110" s="253" t="s">
        <v>5200</v>
      </c>
      <c r="H1110" s="253" t="s">
        <v>5201</v>
      </c>
      <c r="I1110" s="79" t="s">
        <v>1682</v>
      </c>
      <c r="J1110" s="79" t="s">
        <v>1683</v>
      </c>
      <c r="K1110" s="79" t="s">
        <v>1774</v>
      </c>
      <c r="L1110" s="254">
        <v>1668355.9200000002</v>
      </c>
    </row>
    <row r="1111" spans="1:12" ht="48" x14ac:dyDescent="0.2">
      <c r="A1111" s="197">
        <f t="shared" si="17"/>
        <v>1110</v>
      </c>
      <c r="B1111" s="99" t="s">
        <v>1680</v>
      </c>
      <c r="C1111" s="99" t="s">
        <v>1681</v>
      </c>
      <c r="D1111" s="252" t="s">
        <v>5199</v>
      </c>
      <c r="E1111" s="99" t="s">
        <v>1686</v>
      </c>
      <c r="F1111" s="253" t="s">
        <v>5200</v>
      </c>
      <c r="G1111" s="253" t="s">
        <v>5200</v>
      </c>
      <c r="H1111" s="253" t="s">
        <v>5201</v>
      </c>
      <c r="I1111" s="79" t="s">
        <v>1682</v>
      </c>
      <c r="J1111" s="79" t="s">
        <v>1683</v>
      </c>
      <c r="K1111" s="79" t="s">
        <v>1775</v>
      </c>
      <c r="L1111" s="254">
        <v>1117941.44</v>
      </c>
    </row>
    <row r="1112" spans="1:12" ht="48" x14ac:dyDescent="0.2">
      <c r="A1112" s="197">
        <f t="shared" si="17"/>
        <v>1111</v>
      </c>
      <c r="B1112" s="99" t="s">
        <v>1680</v>
      </c>
      <c r="C1112" s="99" t="s">
        <v>1681</v>
      </c>
      <c r="D1112" s="252" t="s">
        <v>5199</v>
      </c>
      <c r="E1112" s="99" t="s">
        <v>1686</v>
      </c>
      <c r="F1112" s="253" t="s">
        <v>5200</v>
      </c>
      <c r="G1112" s="253" t="s">
        <v>5200</v>
      </c>
      <c r="H1112" s="253" t="s">
        <v>5201</v>
      </c>
      <c r="I1112" s="79" t="s">
        <v>1682</v>
      </c>
      <c r="J1112" s="79" t="s">
        <v>1683</v>
      </c>
      <c r="K1112" s="79" t="s">
        <v>1776</v>
      </c>
      <c r="L1112" s="254">
        <v>913082.55253333331</v>
      </c>
    </row>
    <row r="1113" spans="1:12" ht="48" x14ac:dyDescent="0.2">
      <c r="A1113" s="197">
        <f t="shared" si="17"/>
        <v>1112</v>
      </c>
      <c r="B1113" s="99" t="s">
        <v>1680</v>
      </c>
      <c r="C1113" s="99" t="s">
        <v>1681</v>
      </c>
      <c r="D1113" s="252" t="s">
        <v>5199</v>
      </c>
      <c r="E1113" s="99" t="s">
        <v>1686</v>
      </c>
      <c r="F1113" s="253" t="s">
        <v>5200</v>
      </c>
      <c r="G1113" s="253" t="s">
        <v>5200</v>
      </c>
      <c r="H1113" s="253" t="s">
        <v>5201</v>
      </c>
      <c r="I1113" s="79" t="s">
        <v>1682</v>
      </c>
      <c r="J1113" s="79" t="s">
        <v>1683</v>
      </c>
      <c r="K1113" s="79" t="s">
        <v>1777</v>
      </c>
      <c r="L1113" s="254">
        <v>1604916.6036666667</v>
      </c>
    </row>
    <row r="1114" spans="1:12" ht="48" x14ac:dyDescent="0.2">
      <c r="A1114" s="197">
        <f t="shared" si="17"/>
        <v>1113</v>
      </c>
      <c r="B1114" s="99" t="s">
        <v>1680</v>
      </c>
      <c r="C1114" s="99" t="s">
        <v>1681</v>
      </c>
      <c r="D1114" s="252" t="s">
        <v>5199</v>
      </c>
      <c r="E1114" s="99" t="s">
        <v>1686</v>
      </c>
      <c r="F1114" s="253" t="s">
        <v>5200</v>
      </c>
      <c r="G1114" s="253" t="s">
        <v>5200</v>
      </c>
      <c r="H1114" s="253" t="s">
        <v>5201</v>
      </c>
      <c r="I1114" s="79" t="s">
        <v>1682</v>
      </c>
      <c r="J1114" s="79" t="s">
        <v>1683</v>
      </c>
      <c r="K1114" s="79" t="s">
        <v>1778</v>
      </c>
      <c r="L1114" s="254">
        <v>1086031.8013333331</v>
      </c>
    </row>
    <row r="1115" spans="1:12" ht="48" x14ac:dyDescent="0.2">
      <c r="A1115" s="197">
        <f t="shared" si="17"/>
        <v>1114</v>
      </c>
      <c r="B1115" s="99" t="s">
        <v>1680</v>
      </c>
      <c r="C1115" s="99" t="s">
        <v>1681</v>
      </c>
      <c r="D1115" s="252" t="s">
        <v>5199</v>
      </c>
      <c r="E1115" s="99" t="s">
        <v>1686</v>
      </c>
      <c r="F1115" s="253" t="s">
        <v>5200</v>
      </c>
      <c r="G1115" s="253" t="s">
        <v>5200</v>
      </c>
      <c r="H1115" s="253" t="s">
        <v>5201</v>
      </c>
      <c r="I1115" s="79" t="s">
        <v>1682</v>
      </c>
      <c r="J1115" s="79" t="s">
        <v>1683</v>
      </c>
      <c r="K1115" s="79" t="s">
        <v>1779</v>
      </c>
      <c r="L1115" s="254">
        <v>3284114.4865999999</v>
      </c>
    </row>
    <row r="1116" spans="1:12" ht="48" x14ac:dyDescent="0.2">
      <c r="A1116" s="197">
        <f t="shared" si="17"/>
        <v>1115</v>
      </c>
      <c r="B1116" s="99" t="s">
        <v>1680</v>
      </c>
      <c r="C1116" s="99" t="s">
        <v>1681</v>
      </c>
      <c r="D1116" s="252" t="s">
        <v>5199</v>
      </c>
      <c r="E1116" s="99" t="s">
        <v>1686</v>
      </c>
      <c r="F1116" s="253" t="s">
        <v>5200</v>
      </c>
      <c r="G1116" s="253" t="s">
        <v>5200</v>
      </c>
      <c r="H1116" s="253" t="s">
        <v>5201</v>
      </c>
      <c r="I1116" s="79" t="s">
        <v>1682</v>
      </c>
      <c r="J1116" s="79" t="s">
        <v>1683</v>
      </c>
      <c r="K1116" s="79" t="s">
        <v>1780</v>
      </c>
      <c r="L1116" s="254">
        <v>1005423.8480000001</v>
      </c>
    </row>
    <row r="1117" spans="1:12" ht="48" x14ac:dyDescent="0.2">
      <c r="A1117" s="197">
        <f t="shared" si="17"/>
        <v>1116</v>
      </c>
      <c r="B1117" s="99" t="s">
        <v>1680</v>
      </c>
      <c r="C1117" s="99" t="s">
        <v>1681</v>
      </c>
      <c r="D1117" s="252" t="s">
        <v>5199</v>
      </c>
      <c r="E1117" s="99" t="s">
        <v>1686</v>
      </c>
      <c r="F1117" s="253" t="s">
        <v>5200</v>
      </c>
      <c r="G1117" s="253" t="s">
        <v>5200</v>
      </c>
      <c r="H1117" s="253" t="s">
        <v>5201</v>
      </c>
      <c r="I1117" s="79" t="s">
        <v>1682</v>
      </c>
      <c r="J1117" s="79" t="s">
        <v>1683</v>
      </c>
      <c r="K1117" s="79" t="s">
        <v>1781</v>
      </c>
      <c r="L1117" s="254">
        <v>1286894.8469333332</v>
      </c>
    </row>
    <row r="1118" spans="1:12" ht="48" x14ac:dyDescent="0.2">
      <c r="A1118" s="197">
        <f t="shared" si="17"/>
        <v>1117</v>
      </c>
      <c r="B1118" s="99" t="s">
        <v>1680</v>
      </c>
      <c r="C1118" s="99" t="s">
        <v>1681</v>
      </c>
      <c r="D1118" s="252" t="s">
        <v>5199</v>
      </c>
      <c r="E1118" s="99" t="s">
        <v>1686</v>
      </c>
      <c r="F1118" s="253" t="s">
        <v>5200</v>
      </c>
      <c r="G1118" s="253" t="s">
        <v>5200</v>
      </c>
      <c r="H1118" s="253" t="s">
        <v>5201</v>
      </c>
      <c r="I1118" s="79" t="s">
        <v>1682</v>
      </c>
      <c r="J1118" s="79" t="s">
        <v>1683</v>
      </c>
      <c r="K1118" s="79" t="s">
        <v>1782</v>
      </c>
      <c r="L1118" s="254">
        <v>857324.67333333334</v>
      </c>
    </row>
    <row r="1119" spans="1:12" ht="48" x14ac:dyDescent="0.2">
      <c r="A1119" s="197">
        <f t="shared" si="17"/>
        <v>1118</v>
      </c>
      <c r="B1119" s="99" t="s">
        <v>1680</v>
      </c>
      <c r="C1119" s="99" t="s">
        <v>1681</v>
      </c>
      <c r="D1119" s="252" t="s">
        <v>5199</v>
      </c>
      <c r="E1119" s="99" t="s">
        <v>1686</v>
      </c>
      <c r="F1119" s="253" t="s">
        <v>5200</v>
      </c>
      <c r="G1119" s="253" t="s">
        <v>5200</v>
      </c>
      <c r="H1119" s="253" t="s">
        <v>5201</v>
      </c>
      <c r="I1119" s="79" t="s">
        <v>1682</v>
      </c>
      <c r="J1119" s="79" t="s">
        <v>1683</v>
      </c>
      <c r="K1119" s="79" t="s">
        <v>1783</v>
      </c>
      <c r="L1119" s="254">
        <v>1976718.1500000001</v>
      </c>
    </row>
    <row r="1120" spans="1:12" ht="48" x14ac:dyDescent="0.2">
      <c r="A1120" s="197">
        <f t="shared" si="17"/>
        <v>1119</v>
      </c>
      <c r="B1120" s="99" t="s">
        <v>1680</v>
      </c>
      <c r="C1120" s="99" t="s">
        <v>1681</v>
      </c>
      <c r="D1120" s="252" t="s">
        <v>5199</v>
      </c>
      <c r="E1120" s="99" t="s">
        <v>1686</v>
      </c>
      <c r="F1120" s="253" t="s">
        <v>5200</v>
      </c>
      <c r="G1120" s="253" t="s">
        <v>5200</v>
      </c>
      <c r="H1120" s="253" t="s">
        <v>5201</v>
      </c>
      <c r="I1120" s="79" t="s">
        <v>1682</v>
      </c>
      <c r="J1120" s="79" t="s">
        <v>1683</v>
      </c>
      <c r="K1120" s="79" t="s">
        <v>1784</v>
      </c>
      <c r="L1120" s="254">
        <v>2829083.04</v>
      </c>
    </row>
    <row r="1121" spans="1:12" ht="48" x14ac:dyDescent="0.2">
      <c r="A1121" s="197">
        <f t="shared" si="17"/>
        <v>1120</v>
      </c>
      <c r="B1121" s="99" t="s">
        <v>1680</v>
      </c>
      <c r="C1121" s="99" t="s">
        <v>1681</v>
      </c>
      <c r="D1121" s="252" t="s">
        <v>5199</v>
      </c>
      <c r="E1121" s="99" t="s">
        <v>1686</v>
      </c>
      <c r="F1121" s="253" t="s">
        <v>5200</v>
      </c>
      <c r="G1121" s="253" t="s">
        <v>5200</v>
      </c>
      <c r="H1121" s="253" t="s">
        <v>5201</v>
      </c>
      <c r="I1121" s="79" t="s">
        <v>1682</v>
      </c>
      <c r="J1121" s="79" t="s">
        <v>1683</v>
      </c>
      <c r="K1121" s="79" t="s">
        <v>1785</v>
      </c>
      <c r="L1121" s="254">
        <v>4694460.6503333328</v>
      </c>
    </row>
    <row r="1122" spans="1:12" ht="48" x14ac:dyDescent="0.2">
      <c r="A1122" s="197">
        <f t="shared" si="17"/>
        <v>1121</v>
      </c>
      <c r="B1122" s="99" t="s">
        <v>1680</v>
      </c>
      <c r="C1122" s="99" t="s">
        <v>1681</v>
      </c>
      <c r="D1122" s="252" t="s">
        <v>5199</v>
      </c>
      <c r="E1122" s="99" t="s">
        <v>1686</v>
      </c>
      <c r="F1122" s="253" t="s">
        <v>5200</v>
      </c>
      <c r="G1122" s="253" t="s">
        <v>5200</v>
      </c>
      <c r="H1122" s="253" t="s">
        <v>5201</v>
      </c>
      <c r="I1122" s="79" t="s">
        <v>1682</v>
      </c>
      <c r="J1122" s="79" t="s">
        <v>1683</v>
      </c>
      <c r="K1122" s="79" t="s">
        <v>1786</v>
      </c>
      <c r="L1122" s="254">
        <v>976028.30966666678</v>
      </c>
    </row>
    <row r="1123" spans="1:12" ht="48" x14ac:dyDescent="0.2">
      <c r="A1123" s="197">
        <f t="shared" si="17"/>
        <v>1122</v>
      </c>
      <c r="B1123" s="99" t="s">
        <v>1680</v>
      </c>
      <c r="C1123" s="99" t="s">
        <v>1681</v>
      </c>
      <c r="D1123" s="252" t="s">
        <v>5199</v>
      </c>
      <c r="E1123" s="99" t="s">
        <v>1686</v>
      </c>
      <c r="F1123" s="253" t="s">
        <v>5200</v>
      </c>
      <c r="G1123" s="253" t="s">
        <v>5200</v>
      </c>
      <c r="H1123" s="253" t="s">
        <v>5201</v>
      </c>
      <c r="I1123" s="79" t="s">
        <v>1682</v>
      </c>
      <c r="J1123" s="79" t="s">
        <v>1683</v>
      </c>
      <c r="K1123" s="79" t="s">
        <v>1787</v>
      </c>
      <c r="L1123" s="254">
        <v>881034.12466666673</v>
      </c>
    </row>
    <row r="1124" spans="1:12" ht="48" x14ac:dyDescent="0.2">
      <c r="A1124" s="197">
        <f t="shared" si="17"/>
        <v>1123</v>
      </c>
      <c r="B1124" s="99" t="s">
        <v>1680</v>
      </c>
      <c r="C1124" s="99" t="s">
        <v>1681</v>
      </c>
      <c r="D1124" s="252" t="s">
        <v>5199</v>
      </c>
      <c r="E1124" s="99" t="s">
        <v>1686</v>
      </c>
      <c r="F1124" s="253" t="s">
        <v>5200</v>
      </c>
      <c r="G1124" s="253" t="s">
        <v>5200</v>
      </c>
      <c r="H1124" s="253" t="s">
        <v>5201</v>
      </c>
      <c r="I1124" s="79" t="s">
        <v>1682</v>
      </c>
      <c r="J1124" s="79" t="s">
        <v>1683</v>
      </c>
      <c r="K1124" s="79" t="s">
        <v>1788</v>
      </c>
      <c r="L1124" s="254">
        <v>720245.19039999996</v>
      </c>
    </row>
    <row r="1125" spans="1:12" ht="48" x14ac:dyDescent="0.2">
      <c r="A1125" s="197">
        <f t="shared" si="17"/>
        <v>1124</v>
      </c>
      <c r="B1125" s="99" t="s">
        <v>1680</v>
      </c>
      <c r="C1125" s="99" t="s">
        <v>1681</v>
      </c>
      <c r="D1125" s="252" t="s">
        <v>5199</v>
      </c>
      <c r="E1125" s="99" t="s">
        <v>1686</v>
      </c>
      <c r="F1125" s="253" t="s">
        <v>5200</v>
      </c>
      <c r="G1125" s="253" t="s">
        <v>5200</v>
      </c>
      <c r="H1125" s="253" t="s">
        <v>5201</v>
      </c>
      <c r="I1125" s="79" t="s">
        <v>1682</v>
      </c>
      <c r="J1125" s="79" t="s">
        <v>1683</v>
      </c>
      <c r="K1125" s="79" t="s">
        <v>1789</v>
      </c>
      <c r="L1125" s="254">
        <v>1129057.6339333332</v>
      </c>
    </row>
    <row r="1126" spans="1:12" ht="48" x14ac:dyDescent="0.2">
      <c r="A1126" s="197">
        <f t="shared" si="17"/>
        <v>1125</v>
      </c>
      <c r="B1126" s="99" t="s">
        <v>1680</v>
      </c>
      <c r="C1126" s="99" t="s">
        <v>1681</v>
      </c>
      <c r="D1126" s="252" t="s">
        <v>5199</v>
      </c>
      <c r="E1126" s="99" t="s">
        <v>1686</v>
      </c>
      <c r="F1126" s="253" t="s">
        <v>5200</v>
      </c>
      <c r="G1126" s="253" t="s">
        <v>5200</v>
      </c>
      <c r="H1126" s="253" t="s">
        <v>5201</v>
      </c>
      <c r="I1126" s="79" t="s">
        <v>1682</v>
      </c>
      <c r="J1126" s="79" t="s">
        <v>1683</v>
      </c>
      <c r="K1126" s="79" t="s">
        <v>1790</v>
      </c>
      <c r="L1126" s="254">
        <v>772226.98306666652</v>
      </c>
    </row>
    <row r="1127" spans="1:12" ht="48" x14ac:dyDescent="0.2">
      <c r="A1127" s="197">
        <f t="shared" si="17"/>
        <v>1126</v>
      </c>
      <c r="B1127" s="99" t="s">
        <v>1680</v>
      </c>
      <c r="C1127" s="99" t="s">
        <v>1681</v>
      </c>
      <c r="D1127" s="252" t="s">
        <v>5199</v>
      </c>
      <c r="E1127" s="99" t="s">
        <v>1686</v>
      </c>
      <c r="F1127" s="253" t="s">
        <v>5200</v>
      </c>
      <c r="G1127" s="253" t="s">
        <v>5200</v>
      </c>
      <c r="H1127" s="253" t="s">
        <v>5201</v>
      </c>
      <c r="I1127" s="79" t="s">
        <v>1682</v>
      </c>
      <c r="J1127" s="79" t="s">
        <v>1683</v>
      </c>
      <c r="K1127" s="79" t="s">
        <v>1791</v>
      </c>
      <c r="L1127" s="254">
        <v>6485336.1680000005</v>
      </c>
    </row>
    <row r="1128" spans="1:12" ht="48" x14ac:dyDescent="0.2">
      <c r="A1128" s="197">
        <f t="shared" si="17"/>
        <v>1127</v>
      </c>
      <c r="B1128" s="99" t="s">
        <v>1680</v>
      </c>
      <c r="C1128" s="99" t="s">
        <v>1681</v>
      </c>
      <c r="D1128" s="252" t="s">
        <v>5199</v>
      </c>
      <c r="E1128" s="99" t="s">
        <v>1686</v>
      </c>
      <c r="F1128" s="253" t="s">
        <v>5200</v>
      </c>
      <c r="G1128" s="253" t="s">
        <v>5200</v>
      </c>
      <c r="H1128" s="253" t="s">
        <v>5201</v>
      </c>
      <c r="I1128" s="79" t="s">
        <v>1682</v>
      </c>
      <c r="J1128" s="79" t="s">
        <v>1683</v>
      </c>
      <c r="K1128" s="79" t="s">
        <v>1792</v>
      </c>
      <c r="L1128" s="254">
        <v>957840.7470666666</v>
      </c>
    </row>
    <row r="1129" spans="1:12" ht="48" x14ac:dyDescent="0.2">
      <c r="A1129" s="197">
        <f t="shared" si="17"/>
        <v>1128</v>
      </c>
      <c r="B1129" s="99" t="s">
        <v>1680</v>
      </c>
      <c r="C1129" s="99" t="s">
        <v>1681</v>
      </c>
      <c r="D1129" s="252" t="s">
        <v>5199</v>
      </c>
      <c r="E1129" s="99" t="s">
        <v>1686</v>
      </c>
      <c r="F1129" s="253" t="s">
        <v>5200</v>
      </c>
      <c r="G1129" s="253" t="s">
        <v>5200</v>
      </c>
      <c r="H1129" s="253" t="s">
        <v>5201</v>
      </c>
      <c r="I1129" s="79" t="s">
        <v>1682</v>
      </c>
      <c r="J1129" s="79" t="s">
        <v>1683</v>
      </c>
      <c r="K1129" s="79" t="s">
        <v>1793</v>
      </c>
      <c r="L1129" s="254">
        <v>3259154.1326666665</v>
      </c>
    </row>
    <row r="1130" spans="1:12" ht="48" x14ac:dyDescent="0.2">
      <c r="A1130" s="197">
        <f t="shared" si="17"/>
        <v>1129</v>
      </c>
      <c r="B1130" s="99" t="s">
        <v>1680</v>
      </c>
      <c r="C1130" s="99" t="s">
        <v>1681</v>
      </c>
      <c r="D1130" s="252" t="s">
        <v>5199</v>
      </c>
      <c r="E1130" s="99" t="s">
        <v>1686</v>
      </c>
      <c r="F1130" s="253" t="s">
        <v>5200</v>
      </c>
      <c r="G1130" s="253" t="s">
        <v>5200</v>
      </c>
      <c r="H1130" s="253" t="s">
        <v>5201</v>
      </c>
      <c r="I1130" s="79" t="s">
        <v>1682</v>
      </c>
      <c r="J1130" s="79" t="s">
        <v>1683</v>
      </c>
      <c r="K1130" s="79" t="s">
        <v>1794</v>
      </c>
      <c r="L1130" s="254">
        <v>809534.33899999992</v>
      </c>
    </row>
    <row r="1131" spans="1:12" ht="48" x14ac:dyDescent="0.2">
      <c r="A1131" s="197">
        <f t="shared" si="17"/>
        <v>1130</v>
      </c>
      <c r="B1131" s="99" t="s">
        <v>1680</v>
      </c>
      <c r="C1131" s="99" t="s">
        <v>1681</v>
      </c>
      <c r="D1131" s="252" t="s">
        <v>5199</v>
      </c>
      <c r="E1131" s="99" t="s">
        <v>1686</v>
      </c>
      <c r="F1131" s="253" t="s">
        <v>5200</v>
      </c>
      <c r="G1131" s="253" t="s">
        <v>5200</v>
      </c>
      <c r="H1131" s="253" t="s">
        <v>5201</v>
      </c>
      <c r="I1131" s="79" t="s">
        <v>1682</v>
      </c>
      <c r="J1131" s="79" t="s">
        <v>1683</v>
      </c>
      <c r="K1131" s="79" t="s">
        <v>1795</v>
      </c>
      <c r="L1131" s="254">
        <v>936629.46039999998</v>
      </c>
    </row>
    <row r="1132" spans="1:12" ht="48" x14ac:dyDescent="0.2">
      <c r="A1132" s="197">
        <f t="shared" si="17"/>
        <v>1131</v>
      </c>
      <c r="B1132" s="99" t="s">
        <v>1680</v>
      </c>
      <c r="C1132" s="99" t="s">
        <v>1681</v>
      </c>
      <c r="D1132" s="252" t="s">
        <v>5199</v>
      </c>
      <c r="E1132" s="99" t="s">
        <v>1686</v>
      </c>
      <c r="F1132" s="253" t="s">
        <v>5200</v>
      </c>
      <c r="G1132" s="253" t="s">
        <v>5200</v>
      </c>
      <c r="H1132" s="253" t="s">
        <v>5201</v>
      </c>
      <c r="I1132" s="79" t="s">
        <v>1682</v>
      </c>
      <c r="J1132" s="79" t="s">
        <v>1683</v>
      </c>
      <c r="K1132" s="79" t="s">
        <v>1796</v>
      </c>
      <c r="L1132" s="254">
        <v>980915.45200000005</v>
      </c>
    </row>
    <row r="1133" spans="1:12" ht="48" x14ac:dyDescent="0.2">
      <c r="A1133" s="197">
        <f t="shared" si="17"/>
        <v>1132</v>
      </c>
      <c r="B1133" s="99" t="s">
        <v>1680</v>
      </c>
      <c r="C1133" s="99" t="s">
        <v>1681</v>
      </c>
      <c r="D1133" s="252" t="s">
        <v>5199</v>
      </c>
      <c r="E1133" s="99" t="s">
        <v>1686</v>
      </c>
      <c r="F1133" s="253" t="s">
        <v>5200</v>
      </c>
      <c r="G1133" s="253" t="s">
        <v>5200</v>
      </c>
      <c r="H1133" s="253" t="s">
        <v>5201</v>
      </c>
      <c r="I1133" s="79" t="s">
        <v>1682</v>
      </c>
      <c r="J1133" s="79" t="s">
        <v>1683</v>
      </c>
      <c r="K1133" s="79" t="s">
        <v>1797</v>
      </c>
      <c r="L1133" s="254">
        <v>706316.39173333324</v>
      </c>
    </row>
    <row r="1134" spans="1:12" ht="48" x14ac:dyDescent="0.2">
      <c r="A1134" s="197">
        <f t="shared" si="17"/>
        <v>1133</v>
      </c>
      <c r="B1134" s="99" t="s">
        <v>1680</v>
      </c>
      <c r="C1134" s="99" t="s">
        <v>1681</v>
      </c>
      <c r="D1134" s="252" t="s">
        <v>5199</v>
      </c>
      <c r="E1134" s="99" t="s">
        <v>1686</v>
      </c>
      <c r="F1134" s="253" t="s">
        <v>5200</v>
      </c>
      <c r="G1134" s="253" t="s">
        <v>5200</v>
      </c>
      <c r="H1134" s="253" t="s">
        <v>5201</v>
      </c>
      <c r="I1134" s="79" t="s">
        <v>1682</v>
      </c>
      <c r="J1134" s="79" t="s">
        <v>1683</v>
      </c>
      <c r="K1134" s="79" t="s">
        <v>1798</v>
      </c>
      <c r="L1134" s="254">
        <v>18455106.065000005</v>
      </c>
    </row>
    <row r="1135" spans="1:12" ht="48" x14ac:dyDescent="0.2">
      <c r="A1135" s="197">
        <f t="shared" si="17"/>
        <v>1134</v>
      </c>
      <c r="B1135" s="99" t="s">
        <v>1680</v>
      </c>
      <c r="C1135" s="99" t="s">
        <v>1681</v>
      </c>
      <c r="D1135" s="252" t="s">
        <v>5199</v>
      </c>
      <c r="E1135" s="99" t="s">
        <v>1686</v>
      </c>
      <c r="F1135" s="253" t="s">
        <v>5200</v>
      </c>
      <c r="G1135" s="253" t="s">
        <v>5200</v>
      </c>
      <c r="H1135" s="253" t="s">
        <v>5201</v>
      </c>
      <c r="I1135" s="79" t="s">
        <v>1682</v>
      </c>
      <c r="J1135" s="79" t="s">
        <v>1683</v>
      </c>
      <c r="K1135" s="79" t="s">
        <v>1799</v>
      </c>
      <c r="L1135" s="254">
        <v>657594.72666666657</v>
      </c>
    </row>
    <row r="1136" spans="1:12" ht="48" x14ac:dyDescent="0.2">
      <c r="A1136" s="197">
        <f t="shared" si="17"/>
        <v>1135</v>
      </c>
      <c r="B1136" s="99" t="s">
        <v>1680</v>
      </c>
      <c r="C1136" s="99" t="s">
        <v>1681</v>
      </c>
      <c r="D1136" s="252" t="s">
        <v>5199</v>
      </c>
      <c r="E1136" s="99" t="s">
        <v>1686</v>
      </c>
      <c r="F1136" s="253" t="s">
        <v>5200</v>
      </c>
      <c r="G1136" s="253" t="s">
        <v>5200</v>
      </c>
      <c r="H1136" s="253" t="s">
        <v>5201</v>
      </c>
      <c r="I1136" s="79" t="s">
        <v>1682</v>
      </c>
      <c r="J1136" s="79" t="s">
        <v>1683</v>
      </c>
      <c r="K1136" s="79" t="s">
        <v>1800</v>
      </c>
      <c r="L1136" s="254">
        <v>650563.81466666667</v>
      </c>
    </row>
    <row r="1137" spans="1:12" ht="48" x14ac:dyDescent="0.2">
      <c r="A1137" s="197">
        <f t="shared" si="17"/>
        <v>1136</v>
      </c>
      <c r="B1137" s="99" t="s">
        <v>1680</v>
      </c>
      <c r="C1137" s="99" t="s">
        <v>1681</v>
      </c>
      <c r="D1137" s="252" t="s">
        <v>5199</v>
      </c>
      <c r="E1137" s="99" t="s">
        <v>1686</v>
      </c>
      <c r="F1137" s="253" t="s">
        <v>5200</v>
      </c>
      <c r="G1137" s="253" t="s">
        <v>5200</v>
      </c>
      <c r="H1137" s="253" t="s">
        <v>5201</v>
      </c>
      <c r="I1137" s="79" t="s">
        <v>1682</v>
      </c>
      <c r="J1137" s="79" t="s">
        <v>1683</v>
      </c>
      <c r="K1137" s="79" t="s">
        <v>1801</v>
      </c>
      <c r="L1137" s="254">
        <v>1433086.8798666666</v>
      </c>
    </row>
    <row r="1138" spans="1:12" ht="48" x14ac:dyDescent="0.2">
      <c r="A1138" s="197">
        <f t="shared" si="17"/>
        <v>1137</v>
      </c>
      <c r="B1138" s="99" t="s">
        <v>1680</v>
      </c>
      <c r="C1138" s="99" t="s">
        <v>1681</v>
      </c>
      <c r="D1138" s="252" t="s">
        <v>5199</v>
      </c>
      <c r="E1138" s="99" t="s">
        <v>1686</v>
      </c>
      <c r="F1138" s="253" t="s">
        <v>5200</v>
      </c>
      <c r="G1138" s="253" t="s">
        <v>5200</v>
      </c>
      <c r="H1138" s="253" t="s">
        <v>5201</v>
      </c>
      <c r="I1138" s="79" t="s">
        <v>1682</v>
      </c>
      <c r="J1138" s="79" t="s">
        <v>1683</v>
      </c>
      <c r="K1138" s="79" t="s">
        <v>1802</v>
      </c>
      <c r="L1138" s="254">
        <v>1402466.9733333332</v>
      </c>
    </row>
    <row r="1139" spans="1:12" ht="48" x14ac:dyDescent="0.2">
      <c r="A1139" s="197">
        <f t="shared" si="17"/>
        <v>1138</v>
      </c>
      <c r="B1139" s="99" t="s">
        <v>1680</v>
      </c>
      <c r="C1139" s="99" t="s">
        <v>1681</v>
      </c>
      <c r="D1139" s="252" t="s">
        <v>5199</v>
      </c>
      <c r="E1139" s="99" t="s">
        <v>1686</v>
      </c>
      <c r="F1139" s="253" t="s">
        <v>5200</v>
      </c>
      <c r="G1139" s="253" t="s">
        <v>5200</v>
      </c>
      <c r="H1139" s="253" t="s">
        <v>5201</v>
      </c>
      <c r="I1139" s="79" t="s">
        <v>1682</v>
      </c>
      <c r="J1139" s="79" t="s">
        <v>1683</v>
      </c>
      <c r="K1139" s="79" t="s">
        <v>1803</v>
      </c>
      <c r="L1139" s="254">
        <v>1244737.2446666667</v>
      </c>
    </row>
    <row r="1140" spans="1:12" ht="48" x14ac:dyDescent="0.2">
      <c r="A1140" s="197">
        <f t="shared" si="17"/>
        <v>1139</v>
      </c>
      <c r="B1140" s="99" t="s">
        <v>1680</v>
      </c>
      <c r="C1140" s="99" t="s">
        <v>1681</v>
      </c>
      <c r="D1140" s="252" t="s">
        <v>5199</v>
      </c>
      <c r="E1140" s="99" t="s">
        <v>1686</v>
      </c>
      <c r="F1140" s="253" t="s">
        <v>5200</v>
      </c>
      <c r="G1140" s="253" t="s">
        <v>5200</v>
      </c>
      <c r="H1140" s="253" t="s">
        <v>5201</v>
      </c>
      <c r="I1140" s="79" t="s">
        <v>1682</v>
      </c>
      <c r="J1140" s="79" t="s">
        <v>1683</v>
      </c>
      <c r="K1140" s="79" t="s">
        <v>1804</v>
      </c>
      <c r="L1140" s="254">
        <v>2249429.152666667</v>
      </c>
    </row>
    <row r="1141" spans="1:12" ht="48" x14ac:dyDescent="0.2">
      <c r="A1141" s="197">
        <f t="shared" si="17"/>
        <v>1140</v>
      </c>
      <c r="B1141" s="99" t="s">
        <v>1680</v>
      </c>
      <c r="C1141" s="99" t="s">
        <v>1681</v>
      </c>
      <c r="D1141" s="252" t="s">
        <v>5199</v>
      </c>
      <c r="E1141" s="99" t="s">
        <v>1686</v>
      </c>
      <c r="F1141" s="253" t="s">
        <v>5200</v>
      </c>
      <c r="G1141" s="253" t="s">
        <v>5200</v>
      </c>
      <c r="H1141" s="253" t="s">
        <v>5201</v>
      </c>
      <c r="I1141" s="79" t="s">
        <v>1682</v>
      </c>
      <c r="J1141" s="79" t="s">
        <v>1683</v>
      </c>
      <c r="K1141" s="79" t="s">
        <v>1805</v>
      </c>
      <c r="L1141" s="254">
        <v>1245333.3603333333</v>
      </c>
    </row>
    <row r="1142" spans="1:12" ht="48" x14ac:dyDescent="0.2">
      <c r="A1142" s="197">
        <f t="shared" si="17"/>
        <v>1141</v>
      </c>
      <c r="B1142" s="99" t="s">
        <v>1680</v>
      </c>
      <c r="C1142" s="99" t="s">
        <v>1681</v>
      </c>
      <c r="D1142" s="252" t="s">
        <v>5199</v>
      </c>
      <c r="E1142" s="99" t="s">
        <v>1686</v>
      </c>
      <c r="F1142" s="253" t="s">
        <v>5200</v>
      </c>
      <c r="G1142" s="253" t="s">
        <v>5200</v>
      </c>
      <c r="H1142" s="253" t="s">
        <v>5201</v>
      </c>
      <c r="I1142" s="79" t="s">
        <v>1682</v>
      </c>
      <c r="J1142" s="79" t="s">
        <v>1683</v>
      </c>
      <c r="K1142" s="79" t="s">
        <v>1806</v>
      </c>
      <c r="L1142" s="254">
        <v>721094</v>
      </c>
    </row>
    <row r="1143" spans="1:12" ht="48" x14ac:dyDescent="0.2">
      <c r="A1143" s="197">
        <f t="shared" si="17"/>
        <v>1142</v>
      </c>
      <c r="B1143" s="99" t="s">
        <v>1680</v>
      </c>
      <c r="C1143" s="99" t="s">
        <v>1681</v>
      </c>
      <c r="D1143" s="252" t="s">
        <v>5199</v>
      </c>
      <c r="E1143" s="99" t="s">
        <v>1686</v>
      </c>
      <c r="F1143" s="253" t="s">
        <v>5200</v>
      </c>
      <c r="G1143" s="253" t="s">
        <v>5200</v>
      </c>
      <c r="H1143" s="253" t="s">
        <v>5201</v>
      </c>
      <c r="I1143" s="79" t="s">
        <v>1682</v>
      </c>
      <c r="J1143" s="79" t="s">
        <v>1683</v>
      </c>
      <c r="K1143" s="79" t="s">
        <v>1807</v>
      </c>
      <c r="L1143" s="254">
        <v>1197862.0847999998</v>
      </c>
    </row>
    <row r="1144" spans="1:12" ht="48" x14ac:dyDescent="0.2">
      <c r="A1144" s="197">
        <f t="shared" si="17"/>
        <v>1143</v>
      </c>
      <c r="B1144" s="99" t="s">
        <v>1680</v>
      </c>
      <c r="C1144" s="99" t="s">
        <v>1681</v>
      </c>
      <c r="D1144" s="252" t="s">
        <v>5199</v>
      </c>
      <c r="E1144" s="99" t="s">
        <v>1686</v>
      </c>
      <c r="F1144" s="253" t="s">
        <v>5200</v>
      </c>
      <c r="G1144" s="253" t="s">
        <v>5200</v>
      </c>
      <c r="H1144" s="253" t="s">
        <v>5201</v>
      </c>
      <c r="I1144" s="79" t="s">
        <v>1682</v>
      </c>
      <c r="J1144" s="79" t="s">
        <v>1683</v>
      </c>
      <c r="K1144" s="79" t="s">
        <v>1808</v>
      </c>
      <c r="L1144" s="254">
        <v>1351768.8983333334</v>
      </c>
    </row>
    <row r="1145" spans="1:12" ht="48" x14ac:dyDescent="0.2">
      <c r="A1145" s="197">
        <f t="shared" si="17"/>
        <v>1144</v>
      </c>
      <c r="B1145" s="99" t="s">
        <v>1680</v>
      </c>
      <c r="C1145" s="99" t="s">
        <v>1681</v>
      </c>
      <c r="D1145" s="252" t="s">
        <v>5199</v>
      </c>
      <c r="E1145" s="99" t="s">
        <v>1686</v>
      </c>
      <c r="F1145" s="253" t="s">
        <v>5200</v>
      </c>
      <c r="G1145" s="253" t="s">
        <v>5200</v>
      </c>
      <c r="H1145" s="253" t="s">
        <v>5201</v>
      </c>
      <c r="I1145" s="79" t="s">
        <v>1682</v>
      </c>
      <c r="J1145" s="79" t="s">
        <v>1683</v>
      </c>
      <c r="K1145" s="79" t="s">
        <v>1809</v>
      </c>
      <c r="L1145" s="254">
        <v>983806.56</v>
      </c>
    </row>
    <row r="1146" spans="1:12" ht="48" x14ac:dyDescent="0.2">
      <c r="A1146" s="197">
        <f t="shared" si="17"/>
        <v>1145</v>
      </c>
      <c r="B1146" s="99" t="s">
        <v>1680</v>
      </c>
      <c r="C1146" s="99" t="s">
        <v>1681</v>
      </c>
      <c r="D1146" s="252" t="s">
        <v>5199</v>
      </c>
      <c r="E1146" s="99" t="s">
        <v>1686</v>
      </c>
      <c r="F1146" s="253" t="s">
        <v>5200</v>
      </c>
      <c r="G1146" s="253" t="s">
        <v>5200</v>
      </c>
      <c r="H1146" s="253" t="s">
        <v>5201</v>
      </c>
      <c r="I1146" s="79" t="s">
        <v>1682</v>
      </c>
      <c r="J1146" s="79" t="s">
        <v>1683</v>
      </c>
      <c r="K1146" s="79" t="s">
        <v>1810</v>
      </c>
      <c r="L1146" s="254">
        <v>591852.30866666674</v>
      </c>
    </row>
    <row r="1147" spans="1:12" ht="48" x14ac:dyDescent="0.2">
      <c r="A1147" s="197">
        <f t="shared" si="17"/>
        <v>1146</v>
      </c>
      <c r="B1147" s="99" t="s">
        <v>1680</v>
      </c>
      <c r="C1147" s="99" t="s">
        <v>1681</v>
      </c>
      <c r="D1147" s="252" t="s">
        <v>5199</v>
      </c>
      <c r="E1147" s="99" t="s">
        <v>1686</v>
      </c>
      <c r="F1147" s="253" t="s">
        <v>5200</v>
      </c>
      <c r="G1147" s="253" t="s">
        <v>5200</v>
      </c>
      <c r="H1147" s="253" t="s">
        <v>5201</v>
      </c>
      <c r="I1147" s="79" t="s">
        <v>1682</v>
      </c>
      <c r="J1147" s="79" t="s">
        <v>1683</v>
      </c>
      <c r="K1147" s="79" t="s">
        <v>1811</v>
      </c>
      <c r="L1147" s="254">
        <v>2544543.15</v>
      </c>
    </row>
    <row r="1148" spans="1:12" ht="48" x14ac:dyDescent="0.2">
      <c r="A1148" s="197">
        <f t="shared" si="17"/>
        <v>1147</v>
      </c>
      <c r="B1148" s="99" t="s">
        <v>1680</v>
      </c>
      <c r="C1148" s="99" t="s">
        <v>1681</v>
      </c>
      <c r="D1148" s="252" t="s">
        <v>5199</v>
      </c>
      <c r="E1148" s="99" t="s">
        <v>1686</v>
      </c>
      <c r="F1148" s="253" t="s">
        <v>5200</v>
      </c>
      <c r="G1148" s="253" t="s">
        <v>5200</v>
      </c>
      <c r="H1148" s="253" t="s">
        <v>5201</v>
      </c>
      <c r="I1148" s="79" t="s">
        <v>1682</v>
      </c>
      <c r="J1148" s="79" t="s">
        <v>1683</v>
      </c>
      <c r="K1148" s="79" t="s">
        <v>1812</v>
      </c>
      <c r="L1148" s="254">
        <v>2970880.0000000005</v>
      </c>
    </row>
    <row r="1149" spans="1:12" ht="48" x14ac:dyDescent="0.2">
      <c r="A1149" s="197">
        <f t="shared" si="17"/>
        <v>1148</v>
      </c>
      <c r="B1149" s="99" t="s">
        <v>1680</v>
      </c>
      <c r="C1149" s="99" t="s">
        <v>1681</v>
      </c>
      <c r="D1149" s="252" t="s">
        <v>5199</v>
      </c>
      <c r="E1149" s="99" t="s">
        <v>1686</v>
      </c>
      <c r="F1149" s="253" t="s">
        <v>5200</v>
      </c>
      <c r="G1149" s="253" t="s">
        <v>5200</v>
      </c>
      <c r="H1149" s="253" t="s">
        <v>5201</v>
      </c>
      <c r="I1149" s="79" t="s">
        <v>1682</v>
      </c>
      <c r="J1149" s="79" t="s">
        <v>1683</v>
      </c>
      <c r="K1149" s="79" t="s">
        <v>1813</v>
      </c>
      <c r="L1149" s="254">
        <v>3427162.9920000006</v>
      </c>
    </row>
    <row r="1150" spans="1:12" ht="48" x14ac:dyDescent="0.2">
      <c r="A1150" s="197">
        <f t="shared" si="17"/>
        <v>1149</v>
      </c>
      <c r="B1150" s="99" t="s">
        <v>1680</v>
      </c>
      <c r="C1150" s="99" t="s">
        <v>1681</v>
      </c>
      <c r="D1150" s="252" t="s">
        <v>5199</v>
      </c>
      <c r="E1150" s="99" t="s">
        <v>1686</v>
      </c>
      <c r="F1150" s="253" t="s">
        <v>5200</v>
      </c>
      <c r="G1150" s="253" t="s">
        <v>5200</v>
      </c>
      <c r="H1150" s="253" t="s">
        <v>5201</v>
      </c>
      <c r="I1150" s="79" t="s">
        <v>1682</v>
      </c>
      <c r="J1150" s="79" t="s">
        <v>1683</v>
      </c>
      <c r="K1150" s="79" t="s">
        <v>1814</v>
      </c>
      <c r="L1150" s="254">
        <v>5980481.9580000006</v>
      </c>
    </row>
    <row r="1151" spans="1:12" ht="48" x14ac:dyDescent="0.2">
      <c r="A1151" s="197">
        <f t="shared" si="17"/>
        <v>1150</v>
      </c>
      <c r="B1151" s="99" t="s">
        <v>1680</v>
      </c>
      <c r="C1151" s="99" t="s">
        <v>1681</v>
      </c>
      <c r="D1151" s="252" t="s">
        <v>5199</v>
      </c>
      <c r="E1151" s="99" t="s">
        <v>1686</v>
      </c>
      <c r="F1151" s="253" t="s">
        <v>5200</v>
      </c>
      <c r="G1151" s="253" t="s">
        <v>5200</v>
      </c>
      <c r="H1151" s="253" t="s">
        <v>5201</v>
      </c>
      <c r="I1151" s="79" t="s">
        <v>1682</v>
      </c>
      <c r="J1151" s="79" t="s">
        <v>1683</v>
      </c>
      <c r="K1151" s="79" t="s">
        <v>1815</v>
      </c>
      <c r="L1151" s="254">
        <v>2697390.0800000005</v>
      </c>
    </row>
    <row r="1152" spans="1:12" ht="48" x14ac:dyDescent="0.2">
      <c r="A1152" s="197">
        <f t="shared" si="17"/>
        <v>1151</v>
      </c>
      <c r="B1152" s="99" t="s">
        <v>1680</v>
      </c>
      <c r="C1152" s="99" t="s">
        <v>1681</v>
      </c>
      <c r="D1152" s="252" t="s">
        <v>5199</v>
      </c>
      <c r="E1152" s="99" t="s">
        <v>1686</v>
      </c>
      <c r="F1152" s="253" t="s">
        <v>5200</v>
      </c>
      <c r="G1152" s="253" t="s">
        <v>5200</v>
      </c>
      <c r="H1152" s="253" t="s">
        <v>5201</v>
      </c>
      <c r="I1152" s="79" t="s">
        <v>1682</v>
      </c>
      <c r="J1152" s="79" t="s">
        <v>1683</v>
      </c>
      <c r="K1152" s="79" t="s">
        <v>1816</v>
      </c>
      <c r="L1152" s="254">
        <v>141017.33566666668</v>
      </c>
    </row>
    <row r="1153" spans="1:12" ht="48" x14ac:dyDescent="0.2">
      <c r="A1153" s="197">
        <f t="shared" si="17"/>
        <v>1152</v>
      </c>
      <c r="B1153" s="99" t="s">
        <v>1680</v>
      </c>
      <c r="C1153" s="99" t="s">
        <v>1681</v>
      </c>
      <c r="D1153" s="252" t="s">
        <v>5199</v>
      </c>
      <c r="E1153" s="99" t="s">
        <v>1686</v>
      </c>
      <c r="F1153" s="253" t="s">
        <v>5200</v>
      </c>
      <c r="G1153" s="253" t="s">
        <v>5200</v>
      </c>
      <c r="H1153" s="253" t="s">
        <v>5201</v>
      </c>
      <c r="I1153" s="79" t="s">
        <v>1682</v>
      </c>
      <c r="J1153" s="79" t="s">
        <v>1683</v>
      </c>
      <c r="K1153" s="79" t="s">
        <v>1816</v>
      </c>
      <c r="L1153" s="254">
        <v>778026.47853333317</v>
      </c>
    </row>
    <row r="1154" spans="1:12" ht="48" x14ac:dyDescent="0.2">
      <c r="A1154" s="197">
        <f t="shared" si="17"/>
        <v>1153</v>
      </c>
      <c r="B1154" s="99" t="s">
        <v>1680</v>
      </c>
      <c r="C1154" s="99" t="s">
        <v>1681</v>
      </c>
      <c r="D1154" s="252" t="s">
        <v>5199</v>
      </c>
      <c r="E1154" s="99" t="s">
        <v>1686</v>
      </c>
      <c r="F1154" s="253" t="s">
        <v>5200</v>
      </c>
      <c r="G1154" s="253" t="s">
        <v>5200</v>
      </c>
      <c r="H1154" s="253" t="s">
        <v>5201</v>
      </c>
      <c r="I1154" s="79" t="s">
        <v>1682</v>
      </c>
      <c r="J1154" s="79" t="s">
        <v>1683</v>
      </c>
      <c r="K1154" s="79" t="s">
        <v>1817</v>
      </c>
      <c r="L1154" s="254">
        <v>1772667.9996666666</v>
      </c>
    </row>
    <row r="1155" spans="1:12" ht="48" x14ac:dyDescent="0.2">
      <c r="A1155" s="197">
        <f t="shared" si="17"/>
        <v>1154</v>
      </c>
      <c r="B1155" s="99" t="s">
        <v>1680</v>
      </c>
      <c r="C1155" s="99" t="s">
        <v>1681</v>
      </c>
      <c r="D1155" s="252" t="s">
        <v>5199</v>
      </c>
      <c r="E1155" s="99" t="s">
        <v>1686</v>
      </c>
      <c r="F1155" s="253" t="s">
        <v>5200</v>
      </c>
      <c r="G1155" s="253" t="s">
        <v>5200</v>
      </c>
      <c r="H1155" s="253" t="s">
        <v>5201</v>
      </c>
      <c r="I1155" s="79" t="s">
        <v>1682</v>
      </c>
      <c r="J1155" s="79" t="s">
        <v>1683</v>
      </c>
      <c r="K1155" s="79" t="s">
        <v>1818</v>
      </c>
      <c r="L1155" s="254">
        <v>645710.84439999994</v>
      </c>
    </row>
    <row r="1156" spans="1:12" ht="48" x14ac:dyDescent="0.2">
      <c r="A1156" s="197">
        <f t="shared" ref="A1156:A1219" si="18">A1155+1</f>
        <v>1155</v>
      </c>
      <c r="B1156" s="99" t="s">
        <v>1680</v>
      </c>
      <c r="C1156" s="99" t="s">
        <v>1681</v>
      </c>
      <c r="D1156" s="252" t="s">
        <v>5199</v>
      </c>
      <c r="E1156" s="99" t="s">
        <v>1686</v>
      </c>
      <c r="F1156" s="253" t="s">
        <v>5200</v>
      </c>
      <c r="G1156" s="253" t="s">
        <v>5200</v>
      </c>
      <c r="H1156" s="253" t="s">
        <v>5201</v>
      </c>
      <c r="I1156" s="79" t="s">
        <v>1682</v>
      </c>
      <c r="J1156" s="79" t="s">
        <v>1683</v>
      </c>
      <c r="K1156" s="79" t="s">
        <v>1819</v>
      </c>
      <c r="L1156" s="254">
        <v>942249.03666666674</v>
      </c>
    </row>
    <row r="1157" spans="1:12" ht="48" x14ac:dyDescent="0.2">
      <c r="A1157" s="197">
        <f t="shared" si="18"/>
        <v>1156</v>
      </c>
      <c r="B1157" s="99" t="s">
        <v>1680</v>
      </c>
      <c r="C1157" s="99" t="s">
        <v>1681</v>
      </c>
      <c r="D1157" s="252" t="s">
        <v>5199</v>
      </c>
      <c r="E1157" s="99" t="s">
        <v>1686</v>
      </c>
      <c r="F1157" s="253" t="s">
        <v>5200</v>
      </c>
      <c r="G1157" s="253" t="s">
        <v>5200</v>
      </c>
      <c r="H1157" s="253" t="s">
        <v>5201</v>
      </c>
      <c r="I1157" s="79" t="s">
        <v>1682</v>
      </c>
      <c r="J1157" s="79" t="s">
        <v>1683</v>
      </c>
      <c r="K1157" s="79" t="s">
        <v>1820</v>
      </c>
      <c r="L1157" s="254">
        <v>931798.40966666676</v>
      </c>
    </row>
    <row r="1158" spans="1:12" ht="48" x14ac:dyDescent="0.2">
      <c r="A1158" s="197">
        <f t="shared" si="18"/>
        <v>1157</v>
      </c>
      <c r="B1158" s="99" t="s">
        <v>1680</v>
      </c>
      <c r="C1158" s="99" t="s">
        <v>1681</v>
      </c>
      <c r="D1158" s="252" t="s">
        <v>5199</v>
      </c>
      <c r="E1158" s="99" t="s">
        <v>1686</v>
      </c>
      <c r="F1158" s="253" t="s">
        <v>5200</v>
      </c>
      <c r="G1158" s="253" t="s">
        <v>5200</v>
      </c>
      <c r="H1158" s="253" t="s">
        <v>5201</v>
      </c>
      <c r="I1158" s="79" t="s">
        <v>1682</v>
      </c>
      <c r="J1158" s="79" t="s">
        <v>1683</v>
      </c>
      <c r="K1158" s="79" t="s">
        <v>1821</v>
      </c>
      <c r="L1158" s="254">
        <v>594105.12699999998</v>
      </c>
    </row>
    <row r="1159" spans="1:12" ht="48" x14ac:dyDescent="0.2">
      <c r="A1159" s="197">
        <f t="shared" si="18"/>
        <v>1158</v>
      </c>
      <c r="B1159" s="99" t="s">
        <v>1680</v>
      </c>
      <c r="C1159" s="99" t="s">
        <v>1681</v>
      </c>
      <c r="D1159" s="252" t="s">
        <v>5199</v>
      </c>
      <c r="E1159" s="99" t="s">
        <v>1686</v>
      </c>
      <c r="F1159" s="253" t="s">
        <v>5200</v>
      </c>
      <c r="G1159" s="253" t="s">
        <v>5200</v>
      </c>
      <c r="H1159" s="253" t="s">
        <v>5201</v>
      </c>
      <c r="I1159" s="79" t="s">
        <v>1682</v>
      </c>
      <c r="J1159" s="79" t="s">
        <v>1683</v>
      </c>
      <c r="K1159" s="79" t="s">
        <v>1822</v>
      </c>
      <c r="L1159" s="254">
        <v>3052715.6183333336</v>
      </c>
    </row>
    <row r="1160" spans="1:12" ht="48" x14ac:dyDescent="0.2">
      <c r="A1160" s="197">
        <f t="shared" si="18"/>
        <v>1159</v>
      </c>
      <c r="B1160" s="99" t="s">
        <v>1680</v>
      </c>
      <c r="C1160" s="99" t="s">
        <v>1681</v>
      </c>
      <c r="D1160" s="252" t="s">
        <v>5199</v>
      </c>
      <c r="E1160" s="99" t="s">
        <v>1686</v>
      </c>
      <c r="F1160" s="253" t="s">
        <v>5200</v>
      </c>
      <c r="G1160" s="253" t="s">
        <v>5200</v>
      </c>
      <c r="H1160" s="253" t="s">
        <v>5201</v>
      </c>
      <c r="I1160" s="79" t="s">
        <v>1682</v>
      </c>
      <c r="J1160" s="79" t="s">
        <v>1683</v>
      </c>
      <c r="K1160" s="79" t="s">
        <v>1823</v>
      </c>
      <c r="L1160" s="254">
        <v>1908086.4000000001</v>
      </c>
    </row>
    <row r="1161" spans="1:12" ht="48" x14ac:dyDescent="0.2">
      <c r="A1161" s="197">
        <f t="shared" si="18"/>
        <v>1160</v>
      </c>
      <c r="B1161" s="99" t="s">
        <v>1680</v>
      </c>
      <c r="C1161" s="99" t="s">
        <v>1681</v>
      </c>
      <c r="D1161" s="252" t="s">
        <v>5199</v>
      </c>
      <c r="E1161" s="99" t="s">
        <v>1686</v>
      </c>
      <c r="F1161" s="253" t="s">
        <v>5200</v>
      </c>
      <c r="G1161" s="253" t="s">
        <v>5200</v>
      </c>
      <c r="H1161" s="253" t="s">
        <v>5201</v>
      </c>
      <c r="I1161" s="79" t="s">
        <v>1682</v>
      </c>
      <c r="J1161" s="79" t="s">
        <v>1683</v>
      </c>
      <c r="K1161" s="79" t="s">
        <v>1824</v>
      </c>
      <c r="L1161" s="254">
        <v>4250239.7116666669</v>
      </c>
    </row>
    <row r="1162" spans="1:12" ht="48" x14ac:dyDescent="0.2">
      <c r="A1162" s="197">
        <f t="shared" si="18"/>
        <v>1161</v>
      </c>
      <c r="B1162" s="99" t="s">
        <v>1680</v>
      </c>
      <c r="C1162" s="99" t="s">
        <v>1681</v>
      </c>
      <c r="D1162" s="252" t="s">
        <v>5199</v>
      </c>
      <c r="E1162" s="99" t="s">
        <v>1686</v>
      </c>
      <c r="F1162" s="253" t="s">
        <v>5200</v>
      </c>
      <c r="G1162" s="253" t="s">
        <v>5200</v>
      </c>
      <c r="H1162" s="253" t="s">
        <v>5201</v>
      </c>
      <c r="I1162" s="79" t="s">
        <v>1682</v>
      </c>
      <c r="J1162" s="79" t="s">
        <v>1683</v>
      </c>
      <c r="K1162" s="79" t="s">
        <v>1825</v>
      </c>
      <c r="L1162" s="254">
        <v>572614.90733333339</v>
      </c>
    </row>
    <row r="1163" spans="1:12" ht="48" x14ac:dyDescent="0.2">
      <c r="A1163" s="197">
        <f t="shared" si="18"/>
        <v>1162</v>
      </c>
      <c r="B1163" s="99" t="s">
        <v>1680</v>
      </c>
      <c r="C1163" s="99" t="s">
        <v>1681</v>
      </c>
      <c r="D1163" s="252" t="s">
        <v>5199</v>
      </c>
      <c r="E1163" s="99" t="s">
        <v>1686</v>
      </c>
      <c r="F1163" s="253" t="s">
        <v>5200</v>
      </c>
      <c r="G1163" s="253" t="s">
        <v>5200</v>
      </c>
      <c r="H1163" s="253" t="s">
        <v>5201</v>
      </c>
      <c r="I1163" s="79" t="s">
        <v>1682</v>
      </c>
      <c r="J1163" s="79" t="s">
        <v>1683</v>
      </c>
      <c r="K1163" s="79" t="s">
        <v>1826</v>
      </c>
      <c r="L1163" s="254">
        <v>1928377.3300000003</v>
      </c>
    </row>
    <row r="1164" spans="1:12" ht="48" x14ac:dyDescent="0.2">
      <c r="A1164" s="197">
        <f t="shared" si="18"/>
        <v>1163</v>
      </c>
      <c r="B1164" s="99" t="s">
        <v>1680</v>
      </c>
      <c r="C1164" s="99" t="s">
        <v>1681</v>
      </c>
      <c r="D1164" s="252" t="s">
        <v>5199</v>
      </c>
      <c r="E1164" s="99" t="s">
        <v>1686</v>
      </c>
      <c r="F1164" s="253" t="s">
        <v>5200</v>
      </c>
      <c r="G1164" s="253" t="s">
        <v>5200</v>
      </c>
      <c r="H1164" s="253" t="s">
        <v>5201</v>
      </c>
      <c r="I1164" s="79" t="s">
        <v>1682</v>
      </c>
      <c r="J1164" s="79" t="s">
        <v>1683</v>
      </c>
      <c r="K1164" s="79" t="s">
        <v>1827</v>
      </c>
      <c r="L1164" s="254">
        <v>614937.4</v>
      </c>
    </row>
    <row r="1165" spans="1:12" ht="48" x14ac:dyDescent="0.2">
      <c r="A1165" s="197">
        <f t="shared" si="18"/>
        <v>1164</v>
      </c>
      <c r="B1165" s="99" t="s">
        <v>1680</v>
      </c>
      <c r="C1165" s="99" t="s">
        <v>1681</v>
      </c>
      <c r="D1165" s="252" t="s">
        <v>5199</v>
      </c>
      <c r="E1165" s="99" t="s">
        <v>1686</v>
      </c>
      <c r="F1165" s="253" t="s">
        <v>5200</v>
      </c>
      <c r="G1165" s="253" t="s">
        <v>5200</v>
      </c>
      <c r="H1165" s="253" t="s">
        <v>5201</v>
      </c>
      <c r="I1165" s="79" t="s">
        <v>1682</v>
      </c>
      <c r="J1165" s="79" t="s">
        <v>1683</v>
      </c>
      <c r="K1165" s="79" t="s">
        <v>1828</v>
      </c>
      <c r="L1165" s="254">
        <v>2768533.1263333331</v>
      </c>
    </row>
    <row r="1166" spans="1:12" ht="48" x14ac:dyDescent="0.2">
      <c r="A1166" s="197">
        <f t="shared" si="18"/>
        <v>1165</v>
      </c>
      <c r="B1166" s="99" t="s">
        <v>1680</v>
      </c>
      <c r="C1166" s="99" t="s">
        <v>1681</v>
      </c>
      <c r="D1166" s="252" t="s">
        <v>5199</v>
      </c>
      <c r="E1166" s="99" t="s">
        <v>1686</v>
      </c>
      <c r="F1166" s="253" t="s">
        <v>5200</v>
      </c>
      <c r="G1166" s="253" t="s">
        <v>5200</v>
      </c>
      <c r="H1166" s="253" t="s">
        <v>5201</v>
      </c>
      <c r="I1166" s="79" t="s">
        <v>1682</v>
      </c>
      <c r="J1166" s="79" t="s">
        <v>1683</v>
      </c>
      <c r="K1166" s="79" t="s">
        <v>1829</v>
      </c>
      <c r="L1166" s="254">
        <v>1556727.7623333335</v>
      </c>
    </row>
    <row r="1167" spans="1:12" ht="48" x14ac:dyDescent="0.2">
      <c r="A1167" s="197">
        <f t="shared" si="18"/>
        <v>1166</v>
      </c>
      <c r="B1167" s="99" t="s">
        <v>1680</v>
      </c>
      <c r="C1167" s="99" t="s">
        <v>1681</v>
      </c>
      <c r="D1167" s="252" t="s">
        <v>5199</v>
      </c>
      <c r="E1167" s="99" t="s">
        <v>1686</v>
      </c>
      <c r="F1167" s="253" t="s">
        <v>5200</v>
      </c>
      <c r="G1167" s="253" t="s">
        <v>5200</v>
      </c>
      <c r="H1167" s="253" t="s">
        <v>5201</v>
      </c>
      <c r="I1167" s="79" t="s">
        <v>1682</v>
      </c>
      <c r="J1167" s="79" t="s">
        <v>1683</v>
      </c>
      <c r="K1167" s="79" t="s">
        <v>1830</v>
      </c>
      <c r="L1167" s="254">
        <v>1702015.1390000002</v>
      </c>
    </row>
    <row r="1168" spans="1:12" ht="48" x14ac:dyDescent="0.2">
      <c r="A1168" s="197">
        <f t="shared" si="18"/>
        <v>1167</v>
      </c>
      <c r="B1168" s="99" t="s">
        <v>1680</v>
      </c>
      <c r="C1168" s="99" t="s">
        <v>1681</v>
      </c>
      <c r="D1168" s="252" t="s">
        <v>5199</v>
      </c>
      <c r="E1168" s="99" t="s">
        <v>1686</v>
      </c>
      <c r="F1168" s="253" t="s">
        <v>5200</v>
      </c>
      <c r="G1168" s="253" t="s">
        <v>5200</v>
      </c>
      <c r="H1168" s="253" t="s">
        <v>5201</v>
      </c>
      <c r="I1168" s="79" t="s">
        <v>1682</v>
      </c>
      <c r="J1168" s="79" t="s">
        <v>1683</v>
      </c>
      <c r="K1168" s="79" t="s">
        <v>1831</v>
      </c>
      <c r="L1168" s="254">
        <v>2995807.8910666662</v>
      </c>
    </row>
    <row r="1169" spans="1:12" ht="48" x14ac:dyDescent="0.2">
      <c r="A1169" s="197">
        <f t="shared" si="18"/>
        <v>1168</v>
      </c>
      <c r="B1169" s="99" t="s">
        <v>1680</v>
      </c>
      <c r="C1169" s="99" t="s">
        <v>1681</v>
      </c>
      <c r="D1169" s="252" t="s">
        <v>5199</v>
      </c>
      <c r="E1169" s="99" t="s">
        <v>1686</v>
      </c>
      <c r="F1169" s="253" t="s">
        <v>5200</v>
      </c>
      <c r="G1169" s="253" t="s">
        <v>5200</v>
      </c>
      <c r="H1169" s="253" t="s">
        <v>5201</v>
      </c>
      <c r="I1169" s="79" t="s">
        <v>1682</v>
      </c>
      <c r="J1169" s="79" t="s">
        <v>1683</v>
      </c>
      <c r="K1169" s="79" t="s">
        <v>1832</v>
      </c>
      <c r="L1169" s="254">
        <v>4136000.0000000005</v>
      </c>
    </row>
    <row r="1170" spans="1:12" ht="48" x14ac:dyDescent="0.2">
      <c r="A1170" s="197">
        <f t="shared" si="18"/>
        <v>1169</v>
      </c>
      <c r="B1170" s="99" t="s">
        <v>1680</v>
      </c>
      <c r="C1170" s="99" t="s">
        <v>1681</v>
      </c>
      <c r="D1170" s="252" t="s">
        <v>5199</v>
      </c>
      <c r="E1170" s="99" t="s">
        <v>1686</v>
      </c>
      <c r="F1170" s="253" t="s">
        <v>5200</v>
      </c>
      <c r="G1170" s="253" t="s">
        <v>5200</v>
      </c>
      <c r="H1170" s="253" t="s">
        <v>5201</v>
      </c>
      <c r="I1170" s="79" t="s">
        <v>1682</v>
      </c>
      <c r="J1170" s="79" t="s">
        <v>1683</v>
      </c>
      <c r="K1170" s="79" t="s">
        <v>1833</v>
      </c>
      <c r="L1170" s="254">
        <v>854479.10333333339</v>
      </c>
    </row>
    <row r="1171" spans="1:12" ht="48" x14ac:dyDescent="0.2">
      <c r="A1171" s="197">
        <f t="shared" si="18"/>
        <v>1170</v>
      </c>
      <c r="B1171" s="99" t="s">
        <v>1680</v>
      </c>
      <c r="C1171" s="99" t="s">
        <v>1681</v>
      </c>
      <c r="D1171" s="252" t="s">
        <v>5199</v>
      </c>
      <c r="E1171" s="99" t="s">
        <v>1686</v>
      </c>
      <c r="F1171" s="253" t="s">
        <v>5200</v>
      </c>
      <c r="G1171" s="253" t="s">
        <v>5200</v>
      </c>
      <c r="H1171" s="253" t="s">
        <v>5201</v>
      </c>
      <c r="I1171" s="79" t="s">
        <v>1682</v>
      </c>
      <c r="J1171" s="79" t="s">
        <v>1683</v>
      </c>
      <c r="K1171" s="79" t="s">
        <v>1834</v>
      </c>
      <c r="L1171" s="254">
        <v>866006.92566666671</v>
      </c>
    </row>
    <row r="1172" spans="1:12" ht="48" x14ac:dyDescent="0.2">
      <c r="A1172" s="197">
        <f t="shared" si="18"/>
        <v>1171</v>
      </c>
      <c r="B1172" s="99" t="s">
        <v>1680</v>
      </c>
      <c r="C1172" s="99" t="s">
        <v>1681</v>
      </c>
      <c r="D1172" s="252" t="s">
        <v>5199</v>
      </c>
      <c r="E1172" s="99" t="s">
        <v>1686</v>
      </c>
      <c r="F1172" s="253" t="s">
        <v>5200</v>
      </c>
      <c r="G1172" s="253" t="s">
        <v>5200</v>
      </c>
      <c r="H1172" s="253" t="s">
        <v>5201</v>
      </c>
      <c r="I1172" s="79" t="s">
        <v>1682</v>
      </c>
      <c r="J1172" s="79" t="s">
        <v>1683</v>
      </c>
      <c r="K1172" s="79" t="s">
        <v>1835</v>
      </c>
      <c r="L1172" s="254">
        <v>7717250.5666666673</v>
      </c>
    </row>
    <row r="1173" spans="1:12" ht="48" x14ac:dyDescent="0.2">
      <c r="A1173" s="197">
        <f t="shared" si="18"/>
        <v>1172</v>
      </c>
      <c r="B1173" s="99" t="s">
        <v>1680</v>
      </c>
      <c r="C1173" s="99" t="s">
        <v>1681</v>
      </c>
      <c r="D1173" s="252" t="s">
        <v>5199</v>
      </c>
      <c r="E1173" s="99" t="s">
        <v>1686</v>
      </c>
      <c r="F1173" s="253" t="s">
        <v>5200</v>
      </c>
      <c r="G1173" s="253" t="s">
        <v>5200</v>
      </c>
      <c r="H1173" s="253" t="s">
        <v>5201</v>
      </c>
      <c r="I1173" s="79" t="s">
        <v>1682</v>
      </c>
      <c r="J1173" s="79" t="s">
        <v>1683</v>
      </c>
      <c r="K1173" s="79" t="s">
        <v>1836</v>
      </c>
      <c r="L1173" s="254">
        <v>2312408.9413333335</v>
      </c>
    </row>
    <row r="1174" spans="1:12" ht="48" x14ac:dyDescent="0.2">
      <c r="A1174" s="197">
        <f t="shared" si="18"/>
        <v>1173</v>
      </c>
      <c r="B1174" s="99" t="s">
        <v>1680</v>
      </c>
      <c r="C1174" s="99" t="s">
        <v>1681</v>
      </c>
      <c r="D1174" s="252" t="s">
        <v>5199</v>
      </c>
      <c r="E1174" s="99" t="s">
        <v>1686</v>
      </c>
      <c r="F1174" s="253" t="s">
        <v>5200</v>
      </c>
      <c r="G1174" s="253" t="s">
        <v>5200</v>
      </c>
      <c r="H1174" s="253" t="s">
        <v>5201</v>
      </c>
      <c r="I1174" s="79" t="s">
        <v>1682</v>
      </c>
      <c r="J1174" s="79" t="s">
        <v>1683</v>
      </c>
      <c r="K1174" s="79" t="s">
        <v>1837</v>
      </c>
      <c r="L1174" s="254">
        <v>1716432.8694666666</v>
      </c>
    </row>
    <row r="1175" spans="1:12" ht="48" x14ac:dyDescent="0.2">
      <c r="A1175" s="197">
        <f t="shared" si="18"/>
        <v>1174</v>
      </c>
      <c r="B1175" s="99" t="s">
        <v>1680</v>
      </c>
      <c r="C1175" s="99" t="s">
        <v>1681</v>
      </c>
      <c r="D1175" s="252" t="s">
        <v>5199</v>
      </c>
      <c r="E1175" s="99" t="s">
        <v>1686</v>
      </c>
      <c r="F1175" s="253" t="s">
        <v>5200</v>
      </c>
      <c r="G1175" s="253" t="s">
        <v>5200</v>
      </c>
      <c r="H1175" s="253" t="s">
        <v>5201</v>
      </c>
      <c r="I1175" s="79" t="s">
        <v>1682</v>
      </c>
      <c r="J1175" s="79" t="s">
        <v>1683</v>
      </c>
      <c r="K1175" s="79" t="s">
        <v>1838</v>
      </c>
      <c r="L1175" s="254">
        <v>1510724.9405333332</v>
      </c>
    </row>
    <row r="1176" spans="1:12" ht="48" x14ac:dyDescent="0.2">
      <c r="A1176" s="197">
        <f t="shared" si="18"/>
        <v>1175</v>
      </c>
      <c r="B1176" s="99" t="s">
        <v>1680</v>
      </c>
      <c r="C1176" s="99" t="s">
        <v>1681</v>
      </c>
      <c r="D1176" s="252" t="s">
        <v>5199</v>
      </c>
      <c r="E1176" s="99" t="s">
        <v>1686</v>
      </c>
      <c r="F1176" s="253" t="s">
        <v>5200</v>
      </c>
      <c r="G1176" s="253" t="s">
        <v>5200</v>
      </c>
      <c r="H1176" s="253" t="s">
        <v>5201</v>
      </c>
      <c r="I1176" s="79" t="s">
        <v>1682</v>
      </c>
      <c r="J1176" s="79" t="s">
        <v>1683</v>
      </c>
      <c r="K1176" s="79" t="s">
        <v>1839</v>
      </c>
      <c r="L1176" s="254">
        <v>3183045.4058666667</v>
      </c>
    </row>
    <row r="1177" spans="1:12" ht="48" x14ac:dyDescent="0.2">
      <c r="A1177" s="197">
        <f t="shared" si="18"/>
        <v>1176</v>
      </c>
      <c r="B1177" s="99" t="s">
        <v>1680</v>
      </c>
      <c r="C1177" s="99" t="s">
        <v>1681</v>
      </c>
      <c r="D1177" s="252" t="s">
        <v>5199</v>
      </c>
      <c r="E1177" s="99" t="s">
        <v>1686</v>
      </c>
      <c r="F1177" s="253" t="s">
        <v>5200</v>
      </c>
      <c r="G1177" s="253" t="s">
        <v>5200</v>
      </c>
      <c r="H1177" s="253" t="s">
        <v>5201</v>
      </c>
      <c r="I1177" s="79" t="s">
        <v>1682</v>
      </c>
      <c r="J1177" s="79" t="s">
        <v>1683</v>
      </c>
      <c r="K1177" s="79" t="s">
        <v>1840</v>
      </c>
      <c r="L1177" s="254">
        <v>7029474.9487999994</v>
      </c>
    </row>
    <row r="1178" spans="1:12" ht="48" x14ac:dyDescent="0.2">
      <c r="A1178" s="197">
        <f t="shared" si="18"/>
        <v>1177</v>
      </c>
      <c r="B1178" s="99" t="s">
        <v>1680</v>
      </c>
      <c r="C1178" s="99" t="s">
        <v>1681</v>
      </c>
      <c r="D1178" s="252" t="s">
        <v>5199</v>
      </c>
      <c r="E1178" s="99" t="s">
        <v>1686</v>
      </c>
      <c r="F1178" s="253" t="s">
        <v>5200</v>
      </c>
      <c r="G1178" s="253" t="s">
        <v>5200</v>
      </c>
      <c r="H1178" s="253" t="s">
        <v>5201</v>
      </c>
      <c r="I1178" s="79" t="s">
        <v>1682</v>
      </c>
      <c r="J1178" s="79" t="s">
        <v>1683</v>
      </c>
      <c r="K1178" s="79" t="s">
        <v>1841</v>
      </c>
      <c r="L1178" s="254">
        <v>685927.5965333333</v>
      </c>
    </row>
    <row r="1179" spans="1:12" ht="48" x14ac:dyDescent="0.2">
      <c r="A1179" s="197">
        <f t="shared" si="18"/>
        <v>1178</v>
      </c>
      <c r="B1179" s="99" t="s">
        <v>1680</v>
      </c>
      <c r="C1179" s="99" t="s">
        <v>1681</v>
      </c>
      <c r="D1179" s="252" t="s">
        <v>5199</v>
      </c>
      <c r="E1179" s="99" t="s">
        <v>1686</v>
      </c>
      <c r="F1179" s="253" t="s">
        <v>5200</v>
      </c>
      <c r="G1179" s="253" t="s">
        <v>5200</v>
      </c>
      <c r="H1179" s="253" t="s">
        <v>5201</v>
      </c>
      <c r="I1179" s="79" t="s">
        <v>1682</v>
      </c>
      <c r="J1179" s="79" t="s">
        <v>1683</v>
      </c>
      <c r="K1179" s="79" t="s">
        <v>1842</v>
      </c>
      <c r="L1179" s="254">
        <v>3134177.5520000006</v>
      </c>
    </row>
    <row r="1180" spans="1:12" ht="48" x14ac:dyDescent="0.2">
      <c r="A1180" s="197">
        <f t="shared" si="18"/>
        <v>1179</v>
      </c>
      <c r="B1180" s="99" t="s">
        <v>1680</v>
      </c>
      <c r="C1180" s="99" t="s">
        <v>1681</v>
      </c>
      <c r="D1180" s="252" t="s">
        <v>5199</v>
      </c>
      <c r="E1180" s="99" t="s">
        <v>1686</v>
      </c>
      <c r="F1180" s="253" t="s">
        <v>5200</v>
      </c>
      <c r="G1180" s="253" t="s">
        <v>5200</v>
      </c>
      <c r="H1180" s="253" t="s">
        <v>5201</v>
      </c>
      <c r="I1180" s="79" t="s">
        <v>1682</v>
      </c>
      <c r="J1180" s="79" t="s">
        <v>1683</v>
      </c>
      <c r="K1180" s="79" t="s">
        <v>1843</v>
      </c>
      <c r="L1180" s="254">
        <v>1730666.6666666667</v>
      </c>
    </row>
    <row r="1181" spans="1:12" ht="48" x14ac:dyDescent="0.2">
      <c r="A1181" s="197">
        <f t="shared" si="18"/>
        <v>1180</v>
      </c>
      <c r="B1181" s="99" t="s">
        <v>1680</v>
      </c>
      <c r="C1181" s="99" t="s">
        <v>1681</v>
      </c>
      <c r="D1181" s="252" t="s">
        <v>5199</v>
      </c>
      <c r="E1181" s="99" t="s">
        <v>1686</v>
      </c>
      <c r="F1181" s="253" t="s">
        <v>5200</v>
      </c>
      <c r="G1181" s="253" t="s">
        <v>5200</v>
      </c>
      <c r="H1181" s="253" t="s">
        <v>5201</v>
      </c>
      <c r="I1181" s="79" t="s">
        <v>1682</v>
      </c>
      <c r="J1181" s="79" t="s">
        <v>1683</v>
      </c>
      <c r="K1181" s="79" t="s">
        <v>1844</v>
      </c>
      <c r="L1181" s="254">
        <v>1599892.9393333334</v>
      </c>
    </row>
    <row r="1182" spans="1:12" ht="48" x14ac:dyDescent="0.2">
      <c r="A1182" s="197">
        <f t="shared" si="18"/>
        <v>1181</v>
      </c>
      <c r="B1182" s="99" t="s">
        <v>1680</v>
      </c>
      <c r="C1182" s="99" t="s">
        <v>1681</v>
      </c>
      <c r="D1182" s="252" t="s">
        <v>5199</v>
      </c>
      <c r="E1182" s="99" t="s">
        <v>1686</v>
      </c>
      <c r="F1182" s="253" t="s">
        <v>5200</v>
      </c>
      <c r="G1182" s="253" t="s">
        <v>5200</v>
      </c>
      <c r="H1182" s="253" t="s">
        <v>5201</v>
      </c>
      <c r="I1182" s="79" t="s">
        <v>1682</v>
      </c>
      <c r="J1182" s="79" t="s">
        <v>1683</v>
      </c>
      <c r="K1182" s="79" t="s">
        <v>1845</v>
      </c>
      <c r="L1182" s="254">
        <v>8067520.5196666671</v>
      </c>
    </row>
    <row r="1183" spans="1:12" ht="48" x14ac:dyDescent="0.2">
      <c r="A1183" s="197">
        <f t="shared" si="18"/>
        <v>1182</v>
      </c>
      <c r="B1183" s="99" t="s">
        <v>1680</v>
      </c>
      <c r="C1183" s="99" t="s">
        <v>1681</v>
      </c>
      <c r="D1183" s="252" t="s">
        <v>5199</v>
      </c>
      <c r="E1183" s="99" t="s">
        <v>1686</v>
      </c>
      <c r="F1183" s="253" t="s">
        <v>5200</v>
      </c>
      <c r="G1183" s="253" t="s">
        <v>5200</v>
      </c>
      <c r="H1183" s="253" t="s">
        <v>5201</v>
      </c>
      <c r="I1183" s="79" t="s">
        <v>1682</v>
      </c>
      <c r="J1183" s="79" t="s">
        <v>1683</v>
      </c>
      <c r="K1183" s="79" t="s">
        <v>1846</v>
      </c>
      <c r="L1183" s="254">
        <v>3912709.6470000003</v>
      </c>
    </row>
    <row r="1184" spans="1:12" ht="48" x14ac:dyDescent="0.2">
      <c r="A1184" s="197">
        <f t="shared" si="18"/>
        <v>1183</v>
      </c>
      <c r="B1184" s="99" t="s">
        <v>1680</v>
      </c>
      <c r="C1184" s="99" t="s">
        <v>1681</v>
      </c>
      <c r="D1184" s="252" t="s">
        <v>5199</v>
      </c>
      <c r="E1184" s="99" t="s">
        <v>1686</v>
      </c>
      <c r="F1184" s="253" t="s">
        <v>5200</v>
      </c>
      <c r="G1184" s="253" t="s">
        <v>5200</v>
      </c>
      <c r="H1184" s="253" t="s">
        <v>5201</v>
      </c>
      <c r="I1184" s="79" t="s">
        <v>1682</v>
      </c>
      <c r="J1184" s="79" t="s">
        <v>1683</v>
      </c>
      <c r="K1184" s="79" t="s">
        <v>1847</v>
      </c>
      <c r="L1184" s="254">
        <v>945221.25866666681</v>
      </c>
    </row>
    <row r="1185" spans="1:12" ht="48" x14ac:dyDescent="0.2">
      <c r="A1185" s="197">
        <f t="shared" si="18"/>
        <v>1184</v>
      </c>
      <c r="B1185" s="99" t="s">
        <v>1680</v>
      </c>
      <c r="C1185" s="99" t="s">
        <v>1681</v>
      </c>
      <c r="D1185" s="252" t="s">
        <v>5199</v>
      </c>
      <c r="E1185" s="99" t="s">
        <v>1686</v>
      </c>
      <c r="F1185" s="253" t="s">
        <v>5200</v>
      </c>
      <c r="G1185" s="253" t="s">
        <v>5200</v>
      </c>
      <c r="H1185" s="253" t="s">
        <v>5201</v>
      </c>
      <c r="I1185" s="79" t="s">
        <v>1682</v>
      </c>
      <c r="J1185" s="79" t="s">
        <v>1683</v>
      </c>
      <c r="K1185" s="79" t="s">
        <v>1848</v>
      </c>
      <c r="L1185" s="254">
        <v>789766.01926666661</v>
      </c>
    </row>
    <row r="1186" spans="1:12" ht="48" x14ac:dyDescent="0.2">
      <c r="A1186" s="197">
        <f t="shared" si="18"/>
        <v>1185</v>
      </c>
      <c r="B1186" s="99" t="s">
        <v>1680</v>
      </c>
      <c r="C1186" s="99" t="s">
        <v>1681</v>
      </c>
      <c r="D1186" s="252" t="s">
        <v>5199</v>
      </c>
      <c r="E1186" s="99" t="s">
        <v>1686</v>
      </c>
      <c r="F1186" s="253" t="s">
        <v>5200</v>
      </c>
      <c r="G1186" s="253" t="s">
        <v>5200</v>
      </c>
      <c r="H1186" s="253" t="s">
        <v>5201</v>
      </c>
      <c r="I1186" s="79" t="s">
        <v>1682</v>
      </c>
      <c r="J1186" s="79" t="s">
        <v>1683</v>
      </c>
      <c r="K1186" s="79" t="s">
        <v>1849</v>
      </c>
      <c r="L1186" s="254">
        <v>631641.46840000001</v>
      </c>
    </row>
    <row r="1187" spans="1:12" ht="48" x14ac:dyDescent="0.2">
      <c r="A1187" s="197">
        <f t="shared" si="18"/>
        <v>1186</v>
      </c>
      <c r="B1187" s="99" t="s">
        <v>1680</v>
      </c>
      <c r="C1187" s="99" t="s">
        <v>1681</v>
      </c>
      <c r="D1187" s="252" t="s">
        <v>5199</v>
      </c>
      <c r="E1187" s="99" t="s">
        <v>1686</v>
      </c>
      <c r="F1187" s="253" t="s">
        <v>5200</v>
      </c>
      <c r="G1187" s="253" t="s">
        <v>5200</v>
      </c>
      <c r="H1187" s="253" t="s">
        <v>5201</v>
      </c>
      <c r="I1187" s="79" t="s">
        <v>1682</v>
      </c>
      <c r="J1187" s="79" t="s">
        <v>1683</v>
      </c>
      <c r="K1187" s="79" t="s">
        <v>1850</v>
      </c>
      <c r="L1187" s="254">
        <v>775968</v>
      </c>
    </row>
    <row r="1188" spans="1:12" ht="48" x14ac:dyDescent="0.2">
      <c r="A1188" s="197">
        <f t="shared" si="18"/>
        <v>1187</v>
      </c>
      <c r="B1188" s="99" t="s">
        <v>1680</v>
      </c>
      <c r="C1188" s="99" t="s">
        <v>1681</v>
      </c>
      <c r="D1188" s="252" t="s">
        <v>5199</v>
      </c>
      <c r="E1188" s="99" t="s">
        <v>1686</v>
      </c>
      <c r="F1188" s="253" t="s">
        <v>5200</v>
      </c>
      <c r="G1188" s="253" t="s">
        <v>5200</v>
      </c>
      <c r="H1188" s="253" t="s">
        <v>5201</v>
      </c>
      <c r="I1188" s="79" t="s">
        <v>1682</v>
      </c>
      <c r="J1188" s="79" t="s">
        <v>1683</v>
      </c>
      <c r="K1188" s="79" t="s">
        <v>1851</v>
      </c>
      <c r="L1188" s="254">
        <v>775968</v>
      </c>
    </row>
    <row r="1189" spans="1:12" ht="48" x14ac:dyDescent="0.2">
      <c r="A1189" s="197">
        <f t="shared" si="18"/>
        <v>1188</v>
      </c>
      <c r="B1189" s="99" t="s">
        <v>1680</v>
      </c>
      <c r="C1189" s="99" t="s">
        <v>1681</v>
      </c>
      <c r="D1189" s="252" t="s">
        <v>5199</v>
      </c>
      <c r="E1189" s="99" t="s">
        <v>1686</v>
      </c>
      <c r="F1189" s="253" t="s">
        <v>5200</v>
      </c>
      <c r="G1189" s="253" t="s">
        <v>5200</v>
      </c>
      <c r="H1189" s="253" t="s">
        <v>5201</v>
      </c>
      <c r="I1189" s="79" t="s">
        <v>1682</v>
      </c>
      <c r="J1189" s="79" t="s">
        <v>1683</v>
      </c>
      <c r="K1189" s="79" t="s">
        <v>1852</v>
      </c>
      <c r="L1189" s="254">
        <v>6775825.2050000001</v>
      </c>
    </row>
    <row r="1190" spans="1:12" ht="48" x14ac:dyDescent="0.2">
      <c r="A1190" s="197">
        <f t="shared" si="18"/>
        <v>1189</v>
      </c>
      <c r="B1190" s="99" t="s">
        <v>1680</v>
      </c>
      <c r="C1190" s="99" t="s">
        <v>1681</v>
      </c>
      <c r="D1190" s="252" t="s">
        <v>5199</v>
      </c>
      <c r="E1190" s="99" t="s">
        <v>1686</v>
      </c>
      <c r="F1190" s="253" t="s">
        <v>5200</v>
      </c>
      <c r="G1190" s="253" t="s">
        <v>5200</v>
      </c>
      <c r="H1190" s="253" t="s">
        <v>5201</v>
      </c>
      <c r="I1190" s="79" t="s">
        <v>1682</v>
      </c>
      <c r="J1190" s="79" t="s">
        <v>1683</v>
      </c>
      <c r="K1190" s="79" t="s">
        <v>1853</v>
      </c>
      <c r="L1190" s="254">
        <v>1098619.2467999998</v>
      </c>
    </row>
    <row r="1191" spans="1:12" ht="48" x14ac:dyDescent="0.2">
      <c r="A1191" s="197">
        <f t="shared" si="18"/>
        <v>1190</v>
      </c>
      <c r="B1191" s="99" t="s">
        <v>1680</v>
      </c>
      <c r="C1191" s="99" t="s">
        <v>1681</v>
      </c>
      <c r="D1191" s="252" t="s">
        <v>5199</v>
      </c>
      <c r="E1191" s="99" t="s">
        <v>1686</v>
      </c>
      <c r="F1191" s="253" t="s">
        <v>5200</v>
      </c>
      <c r="G1191" s="253" t="s">
        <v>5200</v>
      </c>
      <c r="H1191" s="253" t="s">
        <v>5201</v>
      </c>
      <c r="I1191" s="79" t="s">
        <v>1682</v>
      </c>
      <c r="J1191" s="79" t="s">
        <v>1683</v>
      </c>
      <c r="K1191" s="79" t="s">
        <v>1854</v>
      </c>
      <c r="L1191" s="254">
        <v>907099.37433333322</v>
      </c>
    </row>
    <row r="1192" spans="1:12" ht="48" x14ac:dyDescent="0.2">
      <c r="A1192" s="197">
        <f t="shared" si="18"/>
        <v>1191</v>
      </c>
      <c r="B1192" s="99" t="s">
        <v>1680</v>
      </c>
      <c r="C1192" s="99" t="s">
        <v>1681</v>
      </c>
      <c r="D1192" s="252" t="s">
        <v>5199</v>
      </c>
      <c r="E1192" s="99" t="s">
        <v>1686</v>
      </c>
      <c r="F1192" s="253" t="s">
        <v>5200</v>
      </c>
      <c r="G1192" s="253" t="s">
        <v>5200</v>
      </c>
      <c r="H1192" s="253" t="s">
        <v>5201</v>
      </c>
      <c r="I1192" s="79" t="s">
        <v>1682</v>
      </c>
      <c r="J1192" s="79" t="s">
        <v>1683</v>
      </c>
      <c r="K1192" s="79" t="s">
        <v>1855</v>
      </c>
      <c r="L1192" s="254">
        <v>1248906.0999999999</v>
      </c>
    </row>
    <row r="1193" spans="1:12" ht="48" x14ac:dyDescent="0.2">
      <c r="A1193" s="197">
        <f t="shared" si="18"/>
        <v>1192</v>
      </c>
      <c r="B1193" s="99" t="s">
        <v>1680</v>
      </c>
      <c r="C1193" s="99" t="s">
        <v>1681</v>
      </c>
      <c r="D1193" s="252" t="s">
        <v>5199</v>
      </c>
      <c r="E1193" s="99" t="s">
        <v>1686</v>
      </c>
      <c r="F1193" s="253" t="s">
        <v>5200</v>
      </c>
      <c r="G1193" s="253" t="s">
        <v>5200</v>
      </c>
      <c r="H1193" s="253" t="s">
        <v>5201</v>
      </c>
      <c r="I1193" s="79" t="s">
        <v>1682</v>
      </c>
      <c r="J1193" s="79" t="s">
        <v>1683</v>
      </c>
      <c r="K1193" s="79" t="s">
        <v>1856</v>
      </c>
      <c r="L1193" s="254">
        <v>723171.66119999997</v>
      </c>
    </row>
    <row r="1194" spans="1:12" ht="48" x14ac:dyDescent="0.2">
      <c r="A1194" s="197">
        <f t="shared" si="18"/>
        <v>1193</v>
      </c>
      <c r="B1194" s="99" t="s">
        <v>1680</v>
      </c>
      <c r="C1194" s="99" t="s">
        <v>1681</v>
      </c>
      <c r="D1194" s="252" t="s">
        <v>5199</v>
      </c>
      <c r="E1194" s="99" t="s">
        <v>1686</v>
      </c>
      <c r="F1194" s="253" t="s">
        <v>5200</v>
      </c>
      <c r="G1194" s="253" t="s">
        <v>5200</v>
      </c>
      <c r="H1194" s="253" t="s">
        <v>5201</v>
      </c>
      <c r="I1194" s="79" t="s">
        <v>1682</v>
      </c>
      <c r="J1194" s="79" t="s">
        <v>1683</v>
      </c>
      <c r="K1194" s="79" t="s">
        <v>1857</v>
      </c>
      <c r="L1194" s="254">
        <v>3794701.7728000004</v>
      </c>
    </row>
    <row r="1195" spans="1:12" ht="48" x14ac:dyDescent="0.2">
      <c r="A1195" s="197">
        <f t="shared" si="18"/>
        <v>1194</v>
      </c>
      <c r="B1195" s="99" t="s">
        <v>1680</v>
      </c>
      <c r="C1195" s="99" t="s">
        <v>1681</v>
      </c>
      <c r="D1195" s="252" t="s">
        <v>5199</v>
      </c>
      <c r="E1195" s="99" t="s">
        <v>1686</v>
      </c>
      <c r="F1195" s="253" t="s">
        <v>5200</v>
      </c>
      <c r="G1195" s="253" t="s">
        <v>5200</v>
      </c>
      <c r="H1195" s="253" t="s">
        <v>5201</v>
      </c>
      <c r="I1195" s="79" t="s">
        <v>1682</v>
      </c>
      <c r="J1195" s="79" t="s">
        <v>1683</v>
      </c>
      <c r="K1195" s="79" t="s">
        <v>1858</v>
      </c>
      <c r="L1195" s="254">
        <v>3816120</v>
      </c>
    </row>
    <row r="1196" spans="1:12" ht="48" x14ac:dyDescent="0.2">
      <c r="A1196" s="197">
        <f t="shared" si="18"/>
        <v>1195</v>
      </c>
      <c r="B1196" s="99" t="s">
        <v>1680</v>
      </c>
      <c r="C1196" s="99" t="s">
        <v>1681</v>
      </c>
      <c r="D1196" s="252" t="s">
        <v>5199</v>
      </c>
      <c r="E1196" s="99" t="s">
        <v>1686</v>
      </c>
      <c r="F1196" s="253" t="s">
        <v>5200</v>
      </c>
      <c r="G1196" s="253" t="s">
        <v>5200</v>
      </c>
      <c r="H1196" s="253" t="s">
        <v>5201</v>
      </c>
      <c r="I1196" s="79" t="s">
        <v>1682</v>
      </c>
      <c r="J1196" s="79" t="s">
        <v>1683</v>
      </c>
      <c r="K1196" s="79" t="s">
        <v>1859</v>
      </c>
      <c r="L1196" s="254">
        <v>592525.58939999994</v>
      </c>
    </row>
    <row r="1197" spans="1:12" ht="48" x14ac:dyDescent="0.2">
      <c r="A1197" s="197">
        <f t="shared" si="18"/>
        <v>1196</v>
      </c>
      <c r="B1197" s="99" t="s">
        <v>1680</v>
      </c>
      <c r="C1197" s="99" t="s">
        <v>1681</v>
      </c>
      <c r="D1197" s="252" t="s">
        <v>5199</v>
      </c>
      <c r="E1197" s="99" t="s">
        <v>1686</v>
      </c>
      <c r="F1197" s="253" t="s">
        <v>5200</v>
      </c>
      <c r="G1197" s="253" t="s">
        <v>5200</v>
      </c>
      <c r="H1197" s="253" t="s">
        <v>5201</v>
      </c>
      <c r="I1197" s="79" t="s">
        <v>1682</v>
      </c>
      <c r="J1197" s="79" t="s">
        <v>1683</v>
      </c>
      <c r="K1197" s="79" t="s">
        <v>1860</v>
      </c>
      <c r="L1197" s="254">
        <v>648416.29333333333</v>
      </c>
    </row>
    <row r="1198" spans="1:12" ht="48" x14ac:dyDescent="0.2">
      <c r="A1198" s="197">
        <f t="shared" si="18"/>
        <v>1197</v>
      </c>
      <c r="B1198" s="99" t="s">
        <v>1680</v>
      </c>
      <c r="C1198" s="99" t="s">
        <v>1681</v>
      </c>
      <c r="D1198" s="252" t="s">
        <v>5199</v>
      </c>
      <c r="E1198" s="99" t="s">
        <v>1686</v>
      </c>
      <c r="F1198" s="253" t="s">
        <v>5200</v>
      </c>
      <c r="G1198" s="253" t="s">
        <v>5200</v>
      </c>
      <c r="H1198" s="253" t="s">
        <v>5201</v>
      </c>
      <c r="I1198" s="79" t="s">
        <v>1682</v>
      </c>
      <c r="J1198" s="79" t="s">
        <v>1683</v>
      </c>
      <c r="K1198" s="79" t="s">
        <v>1861</v>
      </c>
      <c r="L1198" s="254">
        <v>605289.65333333332</v>
      </c>
    </row>
    <row r="1199" spans="1:12" ht="48" x14ac:dyDescent="0.2">
      <c r="A1199" s="197">
        <f t="shared" si="18"/>
        <v>1198</v>
      </c>
      <c r="B1199" s="99" t="s">
        <v>1680</v>
      </c>
      <c r="C1199" s="99" t="s">
        <v>1681</v>
      </c>
      <c r="D1199" s="252" t="s">
        <v>5199</v>
      </c>
      <c r="E1199" s="99" t="s">
        <v>1686</v>
      </c>
      <c r="F1199" s="253" t="s">
        <v>5200</v>
      </c>
      <c r="G1199" s="253" t="s">
        <v>5200</v>
      </c>
      <c r="H1199" s="253" t="s">
        <v>5201</v>
      </c>
      <c r="I1199" s="79" t="s">
        <v>1682</v>
      </c>
      <c r="J1199" s="79" t="s">
        <v>1683</v>
      </c>
      <c r="K1199" s="79" t="s">
        <v>1862</v>
      </c>
      <c r="L1199" s="254">
        <v>5071141.2887333333</v>
      </c>
    </row>
    <row r="1200" spans="1:12" ht="48" x14ac:dyDescent="0.2">
      <c r="A1200" s="197">
        <f t="shared" si="18"/>
        <v>1199</v>
      </c>
      <c r="B1200" s="99" t="s">
        <v>1680</v>
      </c>
      <c r="C1200" s="99" t="s">
        <v>1681</v>
      </c>
      <c r="D1200" s="252" t="s">
        <v>5199</v>
      </c>
      <c r="E1200" s="99" t="s">
        <v>1686</v>
      </c>
      <c r="F1200" s="253" t="s">
        <v>5200</v>
      </c>
      <c r="G1200" s="253" t="s">
        <v>5200</v>
      </c>
      <c r="H1200" s="253" t="s">
        <v>5201</v>
      </c>
      <c r="I1200" s="79" t="s">
        <v>1682</v>
      </c>
      <c r="J1200" s="79" t="s">
        <v>1683</v>
      </c>
      <c r="K1200" s="79" t="s">
        <v>1863</v>
      </c>
      <c r="L1200" s="254">
        <v>3094196.2556666667</v>
      </c>
    </row>
    <row r="1201" spans="1:12" ht="48" x14ac:dyDescent="0.2">
      <c r="A1201" s="197">
        <f t="shared" si="18"/>
        <v>1200</v>
      </c>
      <c r="B1201" s="99" t="s">
        <v>1680</v>
      </c>
      <c r="C1201" s="99" t="s">
        <v>1681</v>
      </c>
      <c r="D1201" s="252" t="s">
        <v>5199</v>
      </c>
      <c r="E1201" s="99" t="s">
        <v>1686</v>
      </c>
      <c r="F1201" s="253" t="s">
        <v>5200</v>
      </c>
      <c r="G1201" s="253" t="s">
        <v>5200</v>
      </c>
      <c r="H1201" s="253" t="s">
        <v>5201</v>
      </c>
      <c r="I1201" s="79" t="s">
        <v>1682</v>
      </c>
      <c r="J1201" s="79" t="s">
        <v>1683</v>
      </c>
      <c r="K1201" s="79" t="s">
        <v>1864</v>
      </c>
      <c r="L1201" s="254">
        <v>1551466.6904</v>
      </c>
    </row>
    <row r="1202" spans="1:12" ht="48" x14ac:dyDescent="0.2">
      <c r="A1202" s="197">
        <f t="shared" si="18"/>
        <v>1201</v>
      </c>
      <c r="B1202" s="99" t="s">
        <v>1680</v>
      </c>
      <c r="C1202" s="99" t="s">
        <v>1681</v>
      </c>
      <c r="D1202" s="252" t="s">
        <v>5199</v>
      </c>
      <c r="E1202" s="99" t="s">
        <v>1686</v>
      </c>
      <c r="F1202" s="253" t="s">
        <v>5200</v>
      </c>
      <c r="G1202" s="253" t="s">
        <v>5200</v>
      </c>
      <c r="H1202" s="253" t="s">
        <v>5201</v>
      </c>
      <c r="I1202" s="79" t="s">
        <v>1682</v>
      </c>
      <c r="J1202" s="79" t="s">
        <v>1683</v>
      </c>
      <c r="K1202" s="79" t="s">
        <v>1865</v>
      </c>
      <c r="L1202" s="254">
        <v>1232274</v>
      </c>
    </row>
    <row r="1203" spans="1:12" ht="48" x14ac:dyDescent="0.2">
      <c r="A1203" s="197">
        <f t="shared" si="18"/>
        <v>1202</v>
      </c>
      <c r="B1203" s="99" t="s">
        <v>1680</v>
      </c>
      <c r="C1203" s="99" t="s">
        <v>1681</v>
      </c>
      <c r="D1203" s="252" t="s">
        <v>5199</v>
      </c>
      <c r="E1203" s="99" t="s">
        <v>1686</v>
      </c>
      <c r="F1203" s="253" t="s">
        <v>5200</v>
      </c>
      <c r="G1203" s="253" t="s">
        <v>5200</v>
      </c>
      <c r="H1203" s="253" t="s">
        <v>5201</v>
      </c>
      <c r="I1203" s="79" t="s">
        <v>1682</v>
      </c>
      <c r="J1203" s="79" t="s">
        <v>1683</v>
      </c>
      <c r="K1203" s="79" t="s">
        <v>1866</v>
      </c>
      <c r="L1203" s="254">
        <v>788114.65253333328</v>
      </c>
    </row>
    <row r="1204" spans="1:12" ht="48" x14ac:dyDescent="0.2">
      <c r="A1204" s="197">
        <f t="shared" si="18"/>
        <v>1203</v>
      </c>
      <c r="B1204" s="99" t="s">
        <v>1680</v>
      </c>
      <c r="C1204" s="99" t="s">
        <v>1681</v>
      </c>
      <c r="D1204" s="252" t="s">
        <v>5199</v>
      </c>
      <c r="E1204" s="99" t="s">
        <v>1686</v>
      </c>
      <c r="F1204" s="253" t="s">
        <v>5200</v>
      </c>
      <c r="G1204" s="253" t="s">
        <v>5200</v>
      </c>
      <c r="H1204" s="253" t="s">
        <v>5201</v>
      </c>
      <c r="I1204" s="79" t="s">
        <v>1682</v>
      </c>
      <c r="J1204" s="79" t="s">
        <v>1683</v>
      </c>
      <c r="K1204" s="79" t="s">
        <v>1867</v>
      </c>
      <c r="L1204" s="254">
        <v>4991533.7805333324</v>
      </c>
    </row>
    <row r="1205" spans="1:12" ht="48" x14ac:dyDescent="0.2">
      <c r="A1205" s="197">
        <f t="shared" si="18"/>
        <v>1204</v>
      </c>
      <c r="B1205" s="99" t="s">
        <v>1680</v>
      </c>
      <c r="C1205" s="99" t="s">
        <v>1681</v>
      </c>
      <c r="D1205" s="252" t="s">
        <v>5199</v>
      </c>
      <c r="E1205" s="99" t="s">
        <v>1686</v>
      </c>
      <c r="F1205" s="253" t="s">
        <v>5200</v>
      </c>
      <c r="G1205" s="253" t="s">
        <v>5200</v>
      </c>
      <c r="H1205" s="253" t="s">
        <v>5201</v>
      </c>
      <c r="I1205" s="79" t="s">
        <v>1682</v>
      </c>
      <c r="J1205" s="79" t="s">
        <v>1683</v>
      </c>
      <c r="K1205" s="79" t="s">
        <v>1868</v>
      </c>
      <c r="L1205" s="254">
        <v>1453619.1670000001</v>
      </c>
    </row>
    <row r="1206" spans="1:12" ht="48" x14ac:dyDescent="0.2">
      <c r="A1206" s="197">
        <f t="shared" si="18"/>
        <v>1205</v>
      </c>
      <c r="B1206" s="99" t="s">
        <v>1680</v>
      </c>
      <c r="C1206" s="99" t="s">
        <v>1681</v>
      </c>
      <c r="D1206" s="252" t="s">
        <v>5199</v>
      </c>
      <c r="E1206" s="99" t="s">
        <v>1686</v>
      </c>
      <c r="F1206" s="253" t="s">
        <v>5200</v>
      </c>
      <c r="G1206" s="253" t="s">
        <v>5200</v>
      </c>
      <c r="H1206" s="253" t="s">
        <v>5201</v>
      </c>
      <c r="I1206" s="79" t="s">
        <v>1682</v>
      </c>
      <c r="J1206" s="79" t="s">
        <v>1683</v>
      </c>
      <c r="K1206" s="79" t="s">
        <v>1869</v>
      </c>
      <c r="L1206" s="254">
        <v>1638736.3044</v>
      </c>
    </row>
    <row r="1207" spans="1:12" ht="48" x14ac:dyDescent="0.2">
      <c r="A1207" s="197">
        <f t="shared" si="18"/>
        <v>1206</v>
      </c>
      <c r="B1207" s="99" t="s">
        <v>1680</v>
      </c>
      <c r="C1207" s="99" t="s">
        <v>1681</v>
      </c>
      <c r="D1207" s="252" t="s">
        <v>5199</v>
      </c>
      <c r="E1207" s="99" t="s">
        <v>1686</v>
      </c>
      <c r="F1207" s="253" t="s">
        <v>5200</v>
      </c>
      <c r="G1207" s="253" t="s">
        <v>5200</v>
      </c>
      <c r="H1207" s="253" t="s">
        <v>5201</v>
      </c>
      <c r="I1207" s="79" t="s">
        <v>1682</v>
      </c>
      <c r="J1207" s="79" t="s">
        <v>1683</v>
      </c>
      <c r="K1207" s="79" t="s">
        <v>1870</v>
      </c>
      <c r="L1207" s="254">
        <v>1103693.3333333333</v>
      </c>
    </row>
    <row r="1208" spans="1:12" ht="48" x14ac:dyDescent="0.2">
      <c r="A1208" s="197">
        <f t="shared" si="18"/>
        <v>1207</v>
      </c>
      <c r="B1208" s="99" t="s">
        <v>1680</v>
      </c>
      <c r="C1208" s="99" t="s">
        <v>1681</v>
      </c>
      <c r="D1208" s="252" t="s">
        <v>5199</v>
      </c>
      <c r="E1208" s="99" t="s">
        <v>1686</v>
      </c>
      <c r="F1208" s="253" t="s">
        <v>5200</v>
      </c>
      <c r="G1208" s="253" t="s">
        <v>5200</v>
      </c>
      <c r="H1208" s="253" t="s">
        <v>5201</v>
      </c>
      <c r="I1208" s="79" t="s">
        <v>1682</v>
      </c>
      <c r="J1208" s="79" t="s">
        <v>1683</v>
      </c>
      <c r="K1208" s="79" t="s">
        <v>1871</v>
      </c>
      <c r="L1208" s="254">
        <v>849600</v>
      </c>
    </row>
    <row r="1209" spans="1:12" ht="48" x14ac:dyDescent="0.2">
      <c r="A1209" s="197">
        <f t="shared" si="18"/>
        <v>1208</v>
      </c>
      <c r="B1209" s="99" t="s">
        <v>1680</v>
      </c>
      <c r="C1209" s="99" t="s">
        <v>1681</v>
      </c>
      <c r="D1209" s="252" t="s">
        <v>5199</v>
      </c>
      <c r="E1209" s="99" t="s">
        <v>1686</v>
      </c>
      <c r="F1209" s="253" t="s">
        <v>5200</v>
      </c>
      <c r="G1209" s="253" t="s">
        <v>5200</v>
      </c>
      <c r="H1209" s="253" t="s">
        <v>5201</v>
      </c>
      <c r="I1209" s="79" t="s">
        <v>1682</v>
      </c>
      <c r="J1209" s="79" t="s">
        <v>1683</v>
      </c>
      <c r="K1209" s="79" t="s">
        <v>1872</v>
      </c>
      <c r="L1209" s="254">
        <v>1157667.0053333333</v>
      </c>
    </row>
    <row r="1210" spans="1:12" ht="48" x14ac:dyDescent="0.2">
      <c r="A1210" s="197">
        <f t="shared" si="18"/>
        <v>1209</v>
      </c>
      <c r="B1210" s="99" t="s">
        <v>1680</v>
      </c>
      <c r="C1210" s="99" t="s">
        <v>1681</v>
      </c>
      <c r="D1210" s="252" t="s">
        <v>5199</v>
      </c>
      <c r="E1210" s="99" t="s">
        <v>1686</v>
      </c>
      <c r="F1210" s="253" t="s">
        <v>5200</v>
      </c>
      <c r="G1210" s="253" t="s">
        <v>5200</v>
      </c>
      <c r="H1210" s="253" t="s">
        <v>5201</v>
      </c>
      <c r="I1210" s="79" t="s">
        <v>1682</v>
      </c>
      <c r="J1210" s="79" t="s">
        <v>1683</v>
      </c>
      <c r="K1210" s="79" t="s">
        <v>1873</v>
      </c>
      <c r="L1210" s="254">
        <v>660203.39199999999</v>
      </c>
    </row>
    <row r="1211" spans="1:12" ht="48" x14ac:dyDescent="0.2">
      <c r="A1211" s="197">
        <f t="shared" si="18"/>
        <v>1210</v>
      </c>
      <c r="B1211" s="99" t="s">
        <v>1680</v>
      </c>
      <c r="C1211" s="99" t="s">
        <v>1681</v>
      </c>
      <c r="D1211" s="252" t="s">
        <v>5199</v>
      </c>
      <c r="E1211" s="99" t="s">
        <v>1686</v>
      </c>
      <c r="F1211" s="253" t="s">
        <v>5200</v>
      </c>
      <c r="G1211" s="253" t="s">
        <v>5200</v>
      </c>
      <c r="H1211" s="253" t="s">
        <v>5201</v>
      </c>
      <c r="I1211" s="79" t="s">
        <v>1682</v>
      </c>
      <c r="J1211" s="79" t="s">
        <v>1683</v>
      </c>
      <c r="K1211" s="79" t="s">
        <v>1874</v>
      </c>
      <c r="L1211" s="254">
        <v>4860369.3465333339</v>
      </c>
    </row>
    <row r="1212" spans="1:12" ht="48" x14ac:dyDescent="0.2">
      <c r="A1212" s="197">
        <f t="shared" si="18"/>
        <v>1211</v>
      </c>
      <c r="B1212" s="99" t="s">
        <v>1680</v>
      </c>
      <c r="C1212" s="99" t="s">
        <v>1681</v>
      </c>
      <c r="D1212" s="252" t="s">
        <v>5199</v>
      </c>
      <c r="E1212" s="99" t="s">
        <v>1686</v>
      </c>
      <c r="F1212" s="253" t="s">
        <v>5200</v>
      </c>
      <c r="G1212" s="253" t="s">
        <v>5200</v>
      </c>
      <c r="H1212" s="253" t="s">
        <v>5201</v>
      </c>
      <c r="I1212" s="79" t="s">
        <v>1682</v>
      </c>
      <c r="J1212" s="79" t="s">
        <v>1683</v>
      </c>
      <c r="K1212" s="79" t="s">
        <v>1875</v>
      </c>
      <c r="L1212" s="254">
        <v>1583871.7127333332</v>
      </c>
    </row>
    <row r="1213" spans="1:12" ht="48" x14ac:dyDescent="0.2">
      <c r="A1213" s="197">
        <f t="shared" si="18"/>
        <v>1212</v>
      </c>
      <c r="B1213" s="99" t="s">
        <v>1680</v>
      </c>
      <c r="C1213" s="99" t="s">
        <v>1681</v>
      </c>
      <c r="D1213" s="252" t="s">
        <v>5199</v>
      </c>
      <c r="E1213" s="99" t="s">
        <v>1686</v>
      </c>
      <c r="F1213" s="253" t="s">
        <v>5200</v>
      </c>
      <c r="G1213" s="253" t="s">
        <v>5200</v>
      </c>
      <c r="H1213" s="253" t="s">
        <v>5201</v>
      </c>
      <c r="I1213" s="79" t="s">
        <v>1682</v>
      </c>
      <c r="J1213" s="79" t="s">
        <v>1683</v>
      </c>
      <c r="K1213" s="79" t="s">
        <v>1876</v>
      </c>
      <c r="L1213" s="254">
        <v>1387402.4246666664</v>
      </c>
    </row>
    <row r="1214" spans="1:12" ht="48" x14ac:dyDescent="0.2">
      <c r="A1214" s="197">
        <f t="shared" si="18"/>
        <v>1213</v>
      </c>
      <c r="B1214" s="99" t="s">
        <v>1680</v>
      </c>
      <c r="C1214" s="99" t="s">
        <v>1681</v>
      </c>
      <c r="D1214" s="252" t="s">
        <v>5199</v>
      </c>
      <c r="E1214" s="99" t="s">
        <v>1686</v>
      </c>
      <c r="F1214" s="253" t="s">
        <v>5200</v>
      </c>
      <c r="G1214" s="253" t="s">
        <v>5200</v>
      </c>
      <c r="H1214" s="253" t="s">
        <v>5201</v>
      </c>
      <c r="I1214" s="79" t="s">
        <v>1682</v>
      </c>
      <c r="J1214" s="79" t="s">
        <v>1683</v>
      </c>
      <c r="K1214" s="79" t="s">
        <v>1877</v>
      </c>
      <c r="L1214" s="254">
        <v>1609191.0632</v>
      </c>
    </row>
    <row r="1215" spans="1:12" ht="48" x14ac:dyDescent="0.2">
      <c r="A1215" s="197">
        <f t="shared" si="18"/>
        <v>1214</v>
      </c>
      <c r="B1215" s="99" t="s">
        <v>1680</v>
      </c>
      <c r="C1215" s="99" t="s">
        <v>1681</v>
      </c>
      <c r="D1215" s="252" t="s">
        <v>5199</v>
      </c>
      <c r="E1215" s="99" t="s">
        <v>1686</v>
      </c>
      <c r="F1215" s="253" t="s">
        <v>5200</v>
      </c>
      <c r="G1215" s="253" t="s">
        <v>5200</v>
      </c>
      <c r="H1215" s="253" t="s">
        <v>5201</v>
      </c>
      <c r="I1215" s="79" t="s">
        <v>1682</v>
      </c>
      <c r="J1215" s="79" t="s">
        <v>1683</v>
      </c>
      <c r="K1215" s="79" t="s">
        <v>1878</v>
      </c>
      <c r="L1215" s="254">
        <v>3475187.8391999998</v>
      </c>
    </row>
    <row r="1216" spans="1:12" ht="48" x14ac:dyDescent="0.2">
      <c r="A1216" s="197">
        <f t="shared" si="18"/>
        <v>1215</v>
      </c>
      <c r="B1216" s="99" t="s">
        <v>1680</v>
      </c>
      <c r="C1216" s="99" t="s">
        <v>1681</v>
      </c>
      <c r="D1216" s="252" t="s">
        <v>5199</v>
      </c>
      <c r="E1216" s="99" t="s">
        <v>1686</v>
      </c>
      <c r="F1216" s="253" t="s">
        <v>5200</v>
      </c>
      <c r="G1216" s="253" t="s">
        <v>5200</v>
      </c>
      <c r="H1216" s="253" t="s">
        <v>5201</v>
      </c>
      <c r="I1216" s="79" t="s">
        <v>1682</v>
      </c>
      <c r="J1216" s="79" t="s">
        <v>1683</v>
      </c>
      <c r="K1216" s="79" t="s">
        <v>1879</v>
      </c>
      <c r="L1216" s="254">
        <v>1542399.2871999999</v>
      </c>
    </row>
    <row r="1217" spans="1:12" ht="48" x14ac:dyDescent="0.2">
      <c r="A1217" s="197">
        <f t="shared" si="18"/>
        <v>1216</v>
      </c>
      <c r="B1217" s="99" t="s">
        <v>1680</v>
      </c>
      <c r="C1217" s="99" t="s">
        <v>1681</v>
      </c>
      <c r="D1217" s="252" t="s">
        <v>5199</v>
      </c>
      <c r="E1217" s="99" t="s">
        <v>1686</v>
      </c>
      <c r="F1217" s="253" t="s">
        <v>5200</v>
      </c>
      <c r="G1217" s="253" t="s">
        <v>5200</v>
      </c>
      <c r="H1217" s="253" t="s">
        <v>5201</v>
      </c>
      <c r="I1217" s="79" t="s">
        <v>1682</v>
      </c>
      <c r="J1217" s="79" t="s">
        <v>1683</v>
      </c>
      <c r="K1217" s="79" t="s">
        <v>1880</v>
      </c>
      <c r="L1217" s="254">
        <v>6036251.0954</v>
      </c>
    </row>
    <row r="1218" spans="1:12" ht="48" x14ac:dyDescent="0.2">
      <c r="A1218" s="197">
        <f t="shared" si="18"/>
        <v>1217</v>
      </c>
      <c r="B1218" s="99" t="s">
        <v>1680</v>
      </c>
      <c r="C1218" s="99" t="s">
        <v>1681</v>
      </c>
      <c r="D1218" s="252" t="s">
        <v>5199</v>
      </c>
      <c r="E1218" s="99" t="s">
        <v>1686</v>
      </c>
      <c r="F1218" s="253" t="s">
        <v>5200</v>
      </c>
      <c r="G1218" s="253" t="s">
        <v>5200</v>
      </c>
      <c r="H1218" s="253" t="s">
        <v>5201</v>
      </c>
      <c r="I1218" s="79" t="s">
        <v>1682</v>
      </c>
      <c r="J1218" s="79" t="s">
        <v>1683</v>
      </c>
      <c r="K1218" s="79" t="s">
        <v>1881</v>
      </c>
      <c r="L1218" s="254">
        <v>2039434.0492</v>
      </c>
    </row>
    <row r="1219" spans="1:12" ht="48" x14ac:dyDescent="0.2">
      <c r="A1219" s="197">
        <f t="shared" si="18"/>
        <v>1218</v>
      </c>
      <c r="B1219" s="99" t="s">
        <v>1680</v>
      </c>
      <c r="C1219" s="99" t="s">
        <v>1681</v>
      </c>
      <c r="D1219" s="252" t="s">
        <v>5199</v>
      </c>
      <c r="E1219" s="99" t="s">
        <v>1686</v>
      </c>
      <c r="F1219" s="253" t="s">
        <v>5200</v>
      </c>
      <c r="G1219" s="253" t="s">
        <v>5200</v>
      </c>
      <c r="H1219" s="253" t="s">
        <v>5201</v>
      </c>
      <c r="I1219" s="79" t="s">
        <v>1682</v>
      </c>
      <c r="J1219" s="79" t="s">
        <v>1683</v>
      </c>
      <c r="K1219" s="79" t="s">
        <v>1882</v>
      </c>
      <c r="L1219" s="254">
        <v>1303000.1595333333</v>
      </c>
    </row>
    <row r="1220" spans="1:12" ht="48" x14ac:dyDescent="0.2">
      <c r="A1220" s="197">
        <f t="shared" ref="A1220:A1283" si="19">A1219+1</f>
        <v>1219</v>
      </c>
      <c r="B1220" s="99" t="s">
        <v>1680</v>
      </c>
      <c r="C1220" s="99" t="s">
        <v>1681</v>
      </c>
      <c r="D1220" s="252" t="s">
        <v>5199</v>
      </c>
      <c r="E1220" s="99" t="s">
        <v>1686</v>
      </c>
      <c r="F1220" s="253" t="s">
        <v>5200</v>
      </c>
      <c r="G1220" s="253" t="s">
        <v>5200</v>
      </c>
      <c r="H1220" s="253" t="s">
        <v>5201</v>
      </c>
      <c r="I1220" s="79" t="s">
        <v>1682</v>
      </c>
      <c r="J1220" s="79" t="s">
        <v>1683</v>
      </c>
      <c r="K1220" s="79" t="s">
        <v>1883</v>
      </c>
      <c r="L1220" s="254">
        <v>6052542.4586000005</v>
      </c>
    </row>
    <row r="1221" spans="1:12" ht="48" x14ac:dyDescent="0.2">
      <c r="A1221" s="197">
        <f t="shared" si="19"/>
        <v>1220</v>
      </c>
      <c r="B1221" s="99" t="s">
        <v>1680</v>
      </c>
      <c r="C1221" s="99" t="s">
        <v>1681</v>
      </c>
      <c r="D1221" s="252" t="s">
        <v>5199</v>
      </c>
      <c r="E1221" s="99" t="s">
        <v>1686</v>
      </c>
      <c r="F1221" s="253" t="s">
        <v>5200</v>
      </c>
      <c r="G1221" s="253" t="s">
        <v>5200</v>
      </c>
      <c r="H1221" s="253" t="s">
        <v>5201</v>
      </c>
      <c r="I1221" s="79" t="s">
        <v>1682</v>
      </c>
      <c r="J1221" s="79" t="s">
        <v>1683</v>
      </c>
      <c r="K1221" s="79" t="s">
        <v>1884</v>
      </c>
      <c r="L1221" s="254">
        <v>4469766.4859999996</v>
      </c>
    </row>
    <row r="1222" spans="1:12" ht="48" x14ac:dyDescent="0.2">
      <c r="A1222" s="197">
        <f t="shared" si="19"/>
        <v>1221</v>
      </c>
      <c r="B1222" s="99" t="s">
        <v>1680</v>
      </c>
      <c r="C1222" s="99" t="s">
        <v>1681</v>
      </c>
      <c r="D1222" s="252" t="s">
        <v>5199</v>
      </c>
      <c r="E1222" s="99" t="s">
        <v>1686</v>
      </c>
      <c r="F1222" s="253" t="s">
        <v>5200</v>
      </c>
      <c r="G1222" s="253" t="s">
        <v>5200</v>
      </c>
      <c r="H1222" s="253" t="s">
        <v>5201</v>
      </c>
      <c r="I1222" s="79" t="s">
        <v>1682</v>
      </c>
      <c r="J1222" s="79" t="s">
        <v>1683</v>
      </c>
      <c r="K1222" s="79" t="s">
        <v>1885</v>
      </c>
      <c r="L1222" s="254">
        <v>865876.18053333333</v>
      </c>
    </row>
    <row r="1223" spans="1:12" ht="48" x14ac:dyDescent="0.2">
      <c r="A1223" s="197">
        <f t="shared" si="19"/>
        <v>1222</v>
      </c>
      <c r="B1223" s="167" t="s">
        <v>1886</v>
      </c>
      <c r="C1223" s="172" t="s">
        <v>1887</v>
      </c>
      <c r="D1223" s="167" t="s">
        <v>1888</v>
      </c>
      <c r="E1223" s="172" t="s">
        <v>1889</v>
      </c>
      <c r="F1223" s="167" t="s">
        <v>1890</v>
      </c>
      <c r="G1223" s="167" t="s">
        <v>1891</v>
      </c>
      <c r="H1223" s="167" t="s">
        <v>1892</v>
      </c>
      <c r="I1223" s="179" t="s">
        <v>1893</v>
      </c>
      <c r="J1223" s="102" t="s">
        <v>1894</v>
      </c>
      <c r="K1223" s="168" t="s">
        <v>1895</v>
      </c>
      <c r="L1223" s="255">
        <v>617869.30000000005</v>
      </c>
    </row>
    <row r="1224" spans="1:12" ht="48" x14ac:dyDescent="0.2">
      <c r="A1224" s="197">
        <f t="shared" si="19"/>
        <v>1223</v>
      </c>
      <c r="B1224" s="167" t="s">
        <v>1886</v>
      </c>
      <c r="C1224" s="172" t="s">
        <v>1887</v>
      </c>
      <c r="D1224" s="167" t="s">
        <v>1888</v>
      </c>
      <c r="E1224" s="172" t="s">
        <v>1889</v>
      </c>
      <c r="F1224" s="167" t="s">
        <v>1890</v>
      </c>
      <c r="G1224" s="167" t="s">
        <v>1891</v>
      </c>
      <c r="H1224" s="167" t="s">
        <v>1892</v>
      </c>
      <c r="I1224" s="179" t="s">
        <v>1893</v>
      </c>
      <c r="J1224" s="102" t="s">
        <v>1894</v>
      </c>
      <c r="K1224" s="168" t="s">
        <v>1896</v>
      </c>
      <c r="L1224" s="255">
        <v>528000</v>
      </c>
    </row>
    <row r="1225" spans="1:12" ht="48" x14ac:dyDescent="0.2">
      <c r="A1225" s="197">
        <f t="shared" si="19"/>
        <v>1224</v>
      </c>
      <c r="B1225" s="167" t="s">
        <v>1886</v>
      </c>
      <c r="C1225" s="172" t="s">
        <v>1887</v>
      </c>
      <c r="D1225" s="167" t="s">
        <v>1888</v>
      </c>
      <c r="E1225" s="172" t="s">
        <v>1889</v>
      </c>
      <c r="F1225" s="167" t="s">
        <v>1890</v>
      </c>
      <c r="G1225" s="167" t="s">
        <v>1891</v>
      </c>
      <c r="H1225" s="167" t="s">
        <v>1892</v>
      </c>
      <c r="I1225" s="179" t="s">
        <v>1893</v>
      </c>
      <c r="J1225" s="102" t="s">
        <v>1894</v>
      </c>
      <c r="K1225" s="168" t="s">
        <v>1897</v>
      </c>
      <c r="L1225" s="215">
        <v>19702141.219999999</v>
      </c>
    </row>
    <row r="1226" spans="1:12" ht="48" x14ac:dyDescent="0.2">
      <c r="A1226" s="197">
        <f t="shared" si="19"/>
        <v>1225</v>
      </c>
      <c r="B1226" s="167" t="s">
        <v>1886</v>
      </c>
      <c r="C1226" s="172" t="s">
        <v>1887</v>
      </c>
      <c r="D1226" s="167" t="s">
        <v>1888</v>
      </c>
      <c r="E1226" s="172" t="s">
        <v>1889</v>
      </c>
      <c r="F1226" s="167" t="s">
        <v>1890</v>
      </c>
      <c r="G1226" s="167" t="s">
        <v>1891</v>
      </c>
      <c r="H1226" s="167" t="s">
        <v>1892</v>
      </c>
      <c r="I1226" s="179" t="s">
        <v>1893</v>
      </c>
      <c r="J1226" s="102" t="s">
        <v>1894</v>
      </c>
      <c r="K1226" s="168" t="s">
        <v>1898</v>
      </c>
      <c r="L1226" s="215">
        <v>40416236.229999997</v>
      </c>
    </row>
    <row r="1227" spans="1:12" ht="48" x14ac:dyDescent="0.2">
      <c r="A1227" s="197">
        <f t="shared" si="19"/>
        <v>1226</v>
      </c>
      <c r="B1227" s="167" t="s">
        <v>1886</v>
      </c>
      <c r="C1227" s="172" t="s">
        <v>1887</v>
      </c>
      <c r="D1227" s="167" t="s">
        <v>1888</v>
      </c>
      <c r="E1227" s="172" t="s">
        <v>1889</v>
      </c>
      <c r="F1227" s="167" t="s">
        <v>1890</v>
      </c>
      <c r="G1227" s="167" t="s">
        <v>1891</v>
      </c>
      <c r="H1227" s="167" t="s">
        <v>1892</v>
      </c>
      <c r="I1227" s="179" t="s">
        <v>1893</v>
      </c>
      <c r="J1227" s="102" t="s">
        <v>1894</v>
      </c>
      <c r="K1227" s="168" t="s">
        <v>5202</v>
      </c>
      <c r="L1227" s="215">
        <v>1100320.8999999999</v>
      </c>
    </row>
    <row r="1228" spans="1:12" ht="48" x14ac:dyDescent="0.2">
      <c r="A1228" s="197">
        <f t="shared" si="19"/>
        <v>1227</v>
      </c>
      <c r="B1228" s="167" t="s">
        <v>1886</v>
      </c>
      <c r="C1228" s="172" t="s">
        <v>1887</v>
      </c>
      <c r="D1228" s="167" t="s">
        <v>1888</v>
      </c>
      <c r="E1228" s="172" t="s">
        <v>1889</v>
      </c>
      <c r="F1228" s="167" t="s">
        <v>1890</v>
      </c>
      <c r="G1228" s="167" t="s">
        <v>1891</v>
      </c>
      <c r="H1228" s="167" t="s">
        <v>1892</v>
      </c>
      <c r="I1228" s="179" t="s">
        <v>1893</v>
      </c>
      <c r="J1228" s="102" t="s">
        <v>1894</v>
      </c>
      <c r="K1228" s="168" t="s">
        <v>1899</v>
      </c>
      <c r="L1228" s="215">
        <v>20687195.079999998</v>
      </c>
    </row>
    <row r="1229" spans="1:12" ht="48" x14ac:dyDescent="0.2">
      <c r="A1229" s="197">
        <f t="shared" si="19"/>
        <v>1228</v>
      </c>
      <c r="B1229" s="167" t="s">
        <v>1886</v>
      </c>
      <c r="C1229" s="172" t="s">
        <v>1887</v>
      </c>
      <c r="D1229" s="167" t="s">
        <v>1888</v>
      </c>
      <c r="E1229" s="172" t="s">
        <v>1889</v>
      </c>
      <c r="F1229" s="167" t="s">
        <v>1890</v>
      </c>
      <c r="G1229" s="167" t="s">
        <v>1891</v>
      </c>
      <c r="H1229" s="167" t="s">
        <v>1892</v>
      </c>
      <c r="I1229" s="179" t="s">
        <v>1893</v>
      </c>
      <c r="J1229" s="102" t="s">
        <v>1894</v>
      </c>
      <c r="K1229" s="168" t="s">
        <v>1900</v>
      </c>
      <c r="L1229" s="215">
        <v>30660074.27</v>
      </c>
    </row>
    <row r="1230" spans="1:12" ht="77.25" customHeight="1" x14ac:dyDescent="0.2">
      <c r="A1230" s="197">
        <f t="shared" si="19"/>
        <v>1229</v>
      </c>
      <c r="B1230" s="167" t="s">
        <v>1886</v>
      </c>
      <c r="C1230" s="167" t="s">
        <v>1901</v>
      </c>
      <c r="D1230" s="60" t="s">
        <v>1902</v>
      </c>
      <c r="E1230" s="167" t="s">
        <v>1903</v>
      </c>
      <c r="F1230" s="167" t="s">
        <v>5203</v>
      </c>
      <c r="G1230" s="167" t="s">
        <v>1904</v>
      </c>
      <c r="H1230" s="167" t="s">
        <v>1905</v>
      </c>
      <c r="I1230" s="167" t="s">
        <v>1906</v>
      </c>
      <c r="J1230" s="1" t="s">
        <v>1907</v>
      </c>
      <c r="K1230" s="172" t="s">
        <v>1908</v>
      </c>
      <c r="L1230" s="100">
        <v>13015000</v>
      </c>
    </row>
    <row r="1231" spans="1:12" ht="48" customHeight="1" x14ac:dyDescent="0.2">
      <c r="A1231" s="197">
        <f t="shared" si="19"/>
        <v>1230</v>
      </c>
      <c r="B1231" s="167" t="s">
        <v>1886</v>
      </c>
      <c r="C1231" s="167" t="s">
        <v>1901</v>
      </c>
      <c r="D1231" s="60" t="s">
        <v>1902</v>
      </c>
      <c r="E1231" s="167" t="s">
        <v>1903</v>
      </c>
      <c r="F1231" s="167" t="s">
        <v>5203</v>
      </c>
      <c r="G1231" s="167" t="s">
        <v>1904</v>
      </c>
      <c r="H1231" s="167" t="s">
        <v>1905</v>
      </c>
      <c r="I1231" s="167" t="s">
        <v>1906</v>
      </c>
      <c r="J1231" s="1" t="s">
        <v>1907</v>
      </c>
      <c r="K1231" s="172" t="s">
        <v>1909</v>
      </c>
      <c r="L1231" s="100">
        <v>7677645</v>
      </c>
    </row>
    <row r="1232" spans="1:12" ht="72" x14ac:dyDescent="0.2">
      <c r="A1232" s="197">
        <f t="shared" si="19"/>
        <v>1231</v>
      </c>
      <c r="B1232" s="167" t="s">
        <v>1886</v>
      </c>
      <c r="C1232" s="167" t="s">
        <v>1901</v>
      </c>
      <c r="D1232" s="60" t="s">
        <v>1902</v>
      </c>
      <c r="E1232" s="167" t="s">
        <v>1903</v>
      </c>
      <c r="F1232" s="167" t="s">
        <v>5203</v>
      </c>
      <c r="G1232" s="167" t="s">
        <v>1904</v>
      </c>
      <c r="H1232" s="167" t="s">
        <v>1905</v>
      </c>
      <c r="I1232" s="167" t="s">
        <v>1906</v>
      </c>
      <c r="J1232" s="1" t="s">
        <v>1907</v>
      </c>
      <c r="K1232" s="172" t="s">
        <v>1910</v>
      </c>
      <c r="L1232" s="100">
        <v>8356920</v>
      </c>
    </row>
    <row r="1233" spans="1:12" ht="72" x14ac:dyDescent="0.2">
      <c r="A1233" s="197">
        <f t="shared" si="19"/>
        <v>1232</v>
      </c>
      <c r="B1233" s="167" t="s">
        <v>1886</v>
      </c>
      <c r="C1233" s="167" t="s">
        <v>1901</v>
      </c>
      <c r="D1233" s="60" t="s">
        <v>1902</v>
      </c>
      <c r="E1233" s="167" t="s">
        <v>1903</v>
      </c>
      <c r="F1233" s="167" t="s">
        <v>5203</v>
      </c>
      <c r="G1233" s="167" t="s">
        <v>1904</v>
      </c>
      <c r="H1233" s="167" t="s">
        <v>1905</v>
      </c>
      <c r="I1233" s="167" t="s">
        <v>1906</v>
      </c>
      <c r="J1233" s="1" t="s">
        <v>1907</v>
      </c>
      <c r="K1233" s="172" t="s">
        <v>1911</v>
      </c>
      <c r="L1233" s="100">
        <v>3503344</v>
      </c>
    </row>
    <row r="1234" spans="1:12" ht="72" x14ac:dyDescent="0.2">
      <c r="A1234" s="197">
        <f t="shared" si="19"/>
        <v>1233</v>
      </c>
      <c r="B1234" s="167" t="s">
        <v>1886</v>
      </c>
      <c r="C1234" s="167" t="s">
        <v>1901</v>
      </c>
      <c r="D1234" s="60" t="s">
        <v>1902</v>
      </c>
      <c r="E1234" s="167" t="s">
        <v>1903</v>
      </c>
      <c r="F1234" s="167" t="s">
        <v>5203</v>
      </c>
      <c r="G1234" s="167" t="s">
        <v>1904</v>
      </c>
      <c r="H1234" s="167" t="s">
        <v>1905</v>
      </c>
      <c r="I1234" s="167" t="s">
        <v>1906</v>
      </c>
      <c r="J1234" s="1" t="s">
        <v>1907</v>
      </c>
      <c r="K1234" s="172" t="s">
        <v>1912</v>
      </c>
      <c r="L1234" s="100">
        <v>1240326</v>
      </c>
    </row>
    <row r="1235" spans="1:12" ht="72" x14ac:dyDescent="0.2">
      <c r="A1235" s="197">
        <f t="shared" si="19"/>
        <v>1234</v>
      </c>
      <c r="B1235" s="167" t="s">
        <v>1886</v>
      </c>
      <c r="C1235" s="167" t="s">
        <v>1901</v>
      </c>
      <c r="D1235" s="60" t="s">
        <v>1902</v>
      </c>
      <c r="E1235" s="167" t="s">
        <v>1903</v>
      </c>
      <c r="F1235" s="167" t="s">
        <v>5203</v>
      </c>
      <c r="G1235" s="167" t="s">
        <v>1904</v>
      </c>
      <c r="H1235" s="167" t="s">
        <v>1905</v>
      </c>
      <c r="I1235" s="167" t="s">
        <v>1906</v>
      </c>
      <c r="J1235" s="1" t="s">
        <v>1907</v>
      </c>
      <c r="K1235" s="172" t="s">
        <v>1913</v>
      </c>
      <c r="L1235" s="100">
        <v>1125373</v>
      </c>
    </row>
    <row r="1236" spans="1:12" ht="72" x14ac:dyDescent="0.2">
      <c r="A1236" s="197">
        <f t="shared" si="19"/>
        <v>1235</v>
      </c>
      <c r="B1236" s="167" t="s">
        <v>1886</v>
      </c>
      <c r="C1236" s="167" t="s">
        <v>1901</v>
      </c>
      <c r="D1236" s="60" t="s">
        <v>1902</v>
      </c>
      <c r="E1236" s="167" t="s">
        <v>1903</v>
      </c>
      <c r="F1236" s="167" t="s">
        <v>5203</v>
      </c>
      <c r="G1236" s="167" t="s">
        <v>1904</v>
      </c>
      <c r="H1236" s="167" t="s">
        <v>1905</v>
      </c>
      <c r="I1236" s="167" t="s">
        <v>1906</v>
      </c>
      <c r="J1236" s="1" t="s">
        <v>1907</v>
      </c>
      <c r="K1236" s="172" t="s">
        <v>1914</v>
      </c>
      <c r="L1236" s="100">
        <v>1130716</v>
      </c>
    </row>
    <row r="1237" spans="1:12" ht="72" x14ac:dyDescent="0.2">
      <c r="A1237" s="197">
        <f t="shared" si="19"/>
        <v>1236</v>
      </c>
      <c r="B1237" s="167" t="s">
        <v>1886</v>
      </c>
      <c r="C1237" s="167" t="s">
        <v>1901</v>
      </c>
      <c r="D1237" s="60" t="s">
        <v>1902</v>
      </c>
      <c r="E1237" s="167" t="s">
        <v>1903</v>
      </c>
      <c r="F1237" s="167" t="s">
        <v>5203</v>
      </c>
      <c r="G1237" s="167" t="s">
        <v>1904</v>
      </c>
      <c r="H1237" s="167" t="s">
        <v>1905</v>
      </c>
      <c r="I1237" s="167" t="s">
        <v>1906</v>
      </c>
      <c r="J1237" s="1" t="s">
        <v>1907</v>
      </c>
      <c r="K1237" s="172" t="s">
        <v>1915</v>
      </c>
      <c r="L1237" s="100">
        <v>3489048</v>
      </c>
    </row>
    <row r="1238" spans="1:12" ht="72" x14ac:dyDescent="0.2">
      <c r="A1238" s="197">
        <f t="shared" si="19"/>
        <v>1237</v>
      </c>
      <c r="B1238" s="167" t="s">
        <v>1886</v>
      </c>
      <c r="C1238" s="167" t="s">
        <v>1901</v>
      </c>
      <c r="D1238" s="60" t="s">
        <v>1902</v>
      </c>
      <c r="E1238" s="167" t="s">
        <v>1903</v>
      </c>
      <c r="F1238" s="167" t="s">
        <v>5203</v>
      </c>
      <c r="G1238" s="167" t="s">
        <v>1904</v>
      </c>
      <c r="H1238" s="167" t="s">
        <v>1905</v>
      </c>
      <c r="I1238" s="167" t="s">
        <v>1906</v>
      </c>
      <c r="J1238" s="1" t="s">
        <v>1907</v>
      </c>
      <c r="K1238" s="172" t="s">
        <v>1916</v>
      </c>
      <c r="L1238" s="100">
        <v>1019358</v>
      </c>
    </row>
    <row r="1239" spans="1:12" ht="72" x14ac:dyDescent="0.2">
      <c r="A1239" s="197">
        <f t="shared" si="19"/>
        <v>1238</v>
      </c>
      <c r="B1239" s="167" t="s">
        <v>1886</v>
      </c>
      <c r="C1239" s="167" t="s">
        <v>1901</v>
      </c>
      <c r="D1239" s="60" t="s">
        <v>1902</v>
      </c>
      <c r="E1239" s="167" t="s">
        <v>1903</v>
      </c>
      <c r="F1239" s="167" t="s">
        <v>5203</v>
      </c>
      <c r="G1239" s="167" t="s">
        <v>1904</v>
      </c>
      <c r="H1239" s="167" t="s">
        <v>1905</v>
      </c>
      <c r="I1239" s="167" t="s">
        <v>1906</v>
      </c>
      <c r="J1239" s="1" t="s">
        <v>1907</v>
      </c>
      <c r="K1239" s="172" t="s">
        <v>1917</v>
      </c>
      <c r="L1239" s="100">
        <v>3637563</v>
      </c>
    </row>
    <row r="1240" spans="1:12" ht="72" x14ac:dyDescent="0.2">
      <c r="A1240" s="197">
        <f t="shared" si="19"/>
        <v>1239</v>
      </c>
      <c r="B1240" s="167" t="s">
        <v>1886</v>
      </c>
      <c r="C1240" s="167" t="s">
        <v>1901</v>
      </c>
      <c r="D1240" s="60" t="s">
        <v>1902</v>
      </c>
      <c r="E1240" s="167" t="s">
        <v>1903</v>
      </c>
      <c r="F1240" s="167" t="s">
        <v>5203</v>
      </c>
      <c r="G1240" s="167" t="s">
        <v>1904</v>
      </c>
      <c r="H1240" s="167" t="s">
        <v>1905</v>
      </c>
      <c r="I1240" s="167" t="s">
        <v>1906</v>
      </c>
      <c r="J1240" s="1" t="s">
        <v>1907</v>
      </c>
      <c r="K1240" s="172" t="s">
        <v>1918</v>
      </c>
      <c r="L1240" s="100">
        <v>790299</v>
      </c>
    </row>
    <row r="1241" spans="1:12" ht="36" x14ac:dyDescent="0.2">
      <c r="A1241" s="197">
        <f t="shared" si="19"/>
        <v>1240</v>
      </c>
      <c r="B1241" s="10" t="s">
        <v>1919</v>
      </c>
      <c r="C1241" s="10" t="s">
        <v>1945</v>
      </c>
      <c r="D1241" s="10" t="s">
        <v>1946</v>
      </c>
      <c r="E1241" s="10" t="s">
        <v>1947</v>
      </c>
      <c r="F1241" s="10" t="s">
        <v>1948</v>
      </c>
      <c r="G1241" s="10" t="s">
        <v>1948</v>
      </c>
      <c r="H1241" s="10" t="s">
        <v>1949</v>
      </c>
      <c r="I1241" s="10" t="s">
        <v>1950</v>
      </c>
      <c r="J1241" s="28" t="s">
        <v>1951</v>
      </c>
      <c r="K1241" s="10" t="s">
        <v>1952</v>
      </c>
      <c r="L1241" s="256">
        <v>620000</v>
      </c>
    </row>
    <row r="1242" spans="1:12" ht="36" x14ac:dyDescent="0.2">
      <c r="A1242" s="197">
        <f t="shared" si="19"/>
        <v>1241</v>
      </c>
      <c r="B1242" s="10" t="s">
        <v>1919</v>
      </c>
      <c r="C1242" s="10" t="s">
        <v>1945</v>
      </c>
      <c r="D1242" s="10" t="s">
        <v>1946</v>
      </c>
      <c r="E1242" s="10" t="s">
        <v>1947</v>
      </c>
      <c r="F1242" s="10" t="s">
        <v>1948</v>
      </c>
      <c r="G1242" s="10" t="s">
        <v>1948</v>
      </c>
      <c r="H1242" s="10" t="s">
        <v>1949</v>
      </c>
      <c r="I1242" s="10" t="s">
        <v>1950</v>
      </c>
      <c r="J1242" s="28" t="s">
        <v>1951</v>
      </c>
      <c r="K1242" s="10" t="s">
        <v>1953</v>
      </c>
      <c r="L1242" s="257">
        <v>842000</v>
      </c>
    </row>
    <row r="1243" spans="1:12" ht="36" x14ac:dyDescent="0.2">
      <c r="A1243" s="197">
        <f t="shared" si="19"/>
        <v>1242</v>
      </c>
      <c r="B1243" s="10" t="s">
        <v>1919</v>
      </c>
      <c r="C1243" s="10" t="s">
        <v>1945</v>
      </c>
      <c r="D1243" s="10" t="s">
        <v>1946</v>
      </c>
      <c r="E1243" s="10" t="s">
        <v>1947</v>
      </c>
      <c r="F1243" s="10" t="s">
        <v>1948</v>
      </c>
      <c r="G1243" s="10" t="s">
        <v>1948</v>
      </c>
      <c r="H1243" s="10" t="s">
        <v>1949</v>
      </c>
      <c r="I1243" s="10" t="s">
        <v>1950</v>
      </c>
      <c r="J1243" s="28" t="s">
        <v>1951</v>
      </c>
      <c r="K1243" s="10" t="s">
        <v>1954</v>
      </c>
      <c r="L1243" s="257">
        <v>800000</v>
      </c>
    </row>
    <row r="1244" spans="1:12" ht="36" x14ac:dyDescent="0.2">
      <c r="A1244" s="197">
        <f t="shared" si="19"/>
        <v>1243</v>
      </c>
      <c r="B1244" s="10" t="s">
        <v>1919</v>
      </c>
      <c r="C1244" s="10" t="s">
        <v>1945</v>
      </c>
      <c r="D1244" s="10" t="s">
        <v>1946</v>
      </c>
      <c r="E1244" s="10" t="s">
        <v>1947</v>
      </c>
      <c r="F1244" s="10" t="s">
        <v>1948</v>
      </c>
      <c r="G1244" s="10" t="s">
        <v>1948</v>
      </c>
      <c r="H1244" s="10" t="s">
        <v>1949</v>
      </c>
      <c r="I1244" s="10" t="s">
        <v>1950</v>
      </c>
      <c r="J1244" s="28" t="s">
        <v>1951</v>
      </c>
      <c r="K1244" s="10" t="s">
        <v>1955</v>
      </c>
      <c r="L1244" s="257">
        <v>500000</v>
      </c>
    </row>
    <row r="1245" spans="1:12" ht="36" x14ac:dyDescent="0.2">
      <c r="A1245" s="197">
        <f t="shared" si="19"/>
        <v>1244</v>
      </c>
      <c r="B1245" s="10" t="s">
        <v>1919</v>
      </c>
      <c r="C1245" s="10" t="s">
        <v>1945</v>
      </c>
      <c r="D1245" s="10" t="s">
        <v>1946</v>
      </c>
      <c r="E1245" s="10" t="s">
        <v>1947</v>
      </c>
      <c r="F1245" s="10" t="s">
        <v>1948</v>
      </c>
      <c r="G1245" s="10" t="s">
        <v>1948</v>
      </c>
      <c r="H1245" s="10" t="s">
        <v>1949</v>
      </c>
      <c r="I1245" s="10" t="s">
        <v>1950</v>
      </c>
      <c r="J1245" s="28" t="s">
        <v>1951</v>
      </c>
      <c r="K1245" s="10" t="s">
        <v>1956</v>
      </c>
      <c r="L1245" s="257">
        <v>800000</v>
      </c>
    </row>
    <row r="1246" spans="1:12" ht="36" x14ac:dyDescent="0.2">
      <c r="A1246" s="197">
        <f t="shared" si="19"/>
        <v>1245</v>
      </c>
      <c r="B1246" s="10" t="s">
        <v>1919</v>
      </c>
      <c r="C1246" s="10" t="s">
        <v>1945</v>
      </c>
      <c r="D1246" s="10" t="s">
        <v>1946</v>
      </c>
      <c r="E1246" s="10" t="s">
        <v>1947</v>
      </c>
      <c r="F1246" s="10" t="s">
        <v>1948</v>
      </c>
      <c r="G1246" s="10" t="s">
        <v>1948</v>
      </c>
      <c r="H1246" s="10" t="s">
        <v>1949</v>
      </c>
      <c r="I1246" s="10" t="s">
        <v>1950</v>
      </c>
      <c r="J1246" s="28" t="s">
        <v>1951</v>
      </c>
      <c r="K1246" s="10" t="s">
        <v>1957</v>
      </c>
      <c r="L1246" s="257">
        <v>600000</v>
      </c>
    </row>
    <row r="1247" spans="1:12" ht="36" x14ac:dyDescent="0.2">
      <c r="A1247" s="197">
        <f t="shared" si="19"/>
        <v>1246</v>
      </c>
      <c r="B1247" s="10" t="s">
        <v>1919</v>
      </c>
      <c r="C1247" s="10" t="s">
        <v>1945</v>
      </c>
      <c r="D1247" s="10" t="s">
        <v>1946</v>
      </c>
      <c r="E1247" s="10" t="s">
        <v>1947</v>
      </c>
      <c r="F1247" s="10" t="s">
        <v>1948</v>
      </c>
      <c r="G1247" s="10" t="s">
        <v>1948</v>
      </c>
      <c r="H1247" s="10" t="s">
        <v>1949</v>
      </c>
      <c r="I1247" s="10" t="s">
        <v>1950</v>
      </c>
      <c r="J1247" s="28" t="s">
        <v>1951</v>
      </c>
      <c r="K1247" s="10" t="s">
        <v>1958</v>
      </c>
      <c r="L1247" s="257">
        <v>2500000</v>
      </c>
    </row>
    <row r="1248" spans="1:12" ht="36" x14ac:dyDescent="0.2">
      <c r="A1248" s="197">
        <f t="shared" si="19"/>
        <v>1247</v>
      </c>
      <c r="B1248" s="10" t="s">
        <v>1919</v>
      </c>
      <c r="C1248" s="10" t="s">
        <v>1945</v>
      </c>
      <c r="D1248" s="10" t="s">
        <v>1946</v>
      </c>
      <c r="E1248" s="10" t="s">
        <v>1947</v>
      </c>
      <c r="F1248" s="10" t="s">
        <v>1948</v>
      </c>
      <c r="G1248" s="10" t="s">
        <v>1948</v>
      </c>
      <c r="H1248" s="10" t="s">
        <v>1949</v>
      </c>
      <c r="I1248" s="10" t="s">
        <v>1950</v>
      </c>
      <c r="J1248" s="28" t="s">
        <v>1951</v>
      </c>
      <c r="K1248" s="10" t="s">
        <v>1959</v>
      </c>
      <c r="L1248" s="257">
        <v>500000</v>
      </c>
    </row>
    <row r="1249" spans="1:12" ht="36" x14ac:dyDescent="0.2">
      <c r="A1249" s="197">
        <f t="shared" si="19"/>
        <v>1248</v>
      </c>
      <c r="B1249" s="10" t="s">
        <v>1919</v>
      </c>
      <c r="C1249" s="10" t="s">
        <v>1945</v>
      </c>
      <c r="D1249" s="10" t="s">
        <v>1946</v>
      </c>
      <c r="E1249" s="10" t="s">
        <v>1947</v>
      </c>
      <c r="F1249" s="10" t="s">
        <v>1948</v>
      </c>
      <c r="G1249" s="10" t="s">
        <v>1948</v>
      </c>
      <c r="H1249" s="10" t="s">
        <v>1949</v>
      </c>
      <c r="I1249" s="10" t="s">
        <v>1950</v>
      </c>
      <c r="J1249" s="28" t="s">
        <v>1951</v>
      </c>
      <c r="K1249" s="10" t="s">
        <v>1960</v>
      </c>
      <c r="L1249" s="257">
        <v>520000</v>
      </c>
    </row>
    <row r="1250" spans="1:12" ht="36" x14ac:dyDescent="0.2">
      <c r="A1250" s="197">
        <f t="shared" si="19"/>
        <v>1249</v>
      </c>
      <c r="B1250" s="10" t="s">
        <v>1919</v>
      </c>
      <c r="C1250" s="19" t="s">
        <v>1961</v>
      </c>
      <c r="D1250" s="10" t="s">
        <v>1962</v>
      </c>
      <c r="E1250" s="29" t="s">
        <v>1963</v>
      </c>
      <c r="F1250" s="10" t="s">
        <v>1964</v>
      </c>
      <c r="G1250" s="10" t="s">
        <v>1964</v>
      </c>
      <c r="H1250" s="10" t="s">
        <v>1965</v>
      </c>
      <c r="I1250" s="10" t="s">
        <v>1966</v>
      </c>
      <c r="J1250" s="28" t="s">
        <v>1967</v>
      </c>
      <c r="K1250" s="10" t="s">
        <v>1968</v>
      </c>
      <c r="L1250" s="256">
        <v>1100000</v>
      </c>
    </row>
    <row r="1251" spans="1:12" ht="36" x14ac:dyDescent="0.2">
      <c r="A1251" s="197">
        <f t="shared" si="19"/>
        <v>1250</v>
      </c>
      <c r="B1251" s="10" t="s">
        <v>1919</v>
      </c>
      <c r="C1251" s="19" t="s">
        <v>1961</v>
      </c>
      <c r="D1251" s="10" t="s">
        <v>1962</v>
      </c>
      <c r="E1251" s="29" t="s">
        <v>1963</v>
      </c>
      <c r="F1251" s="10" t="s">
        <v>1964</v>
      </c>
      <c r="G1251" s="10" t="s">
        <v>1964</v>
      </c>
      <c r="H1251" s="10" t="s">
        <v>1965</v>
      </c>
      <c r="I1251" s="10" t="s">
        <v>1966</v>
      </c>
      <c r="J1251" s="28" t="s">
        <v>1967</v>
      </c>
      <c r="K1251" s="10" t="s">
        <v>1969</v>
      </c>
      <c r="L1251" s="256">
        <v>37000000</v>
      </c>
    </row>
    <row r="1252" spans="1:12" ht="36" x14ac:dyDescent="0.2">
      <c r="A1252" s="197">
        <f t="shared" si="19"/>
        <v>1251</v>
      </c>
      <c r="B1252" s="10" t="s">
        <v>1919</v>
      </c>
      <c r="C1252" s="27" t="s">
        <v>1970</v>
      </c>
      <c r="D1252" s="10" t="s">
        <v>1971</v>
      </c>
      <c r="E1252" s="10" t="s">
        <v>625</v>
      </c>
      <c r="F1252" s="10" t="s">
        <v>1972</v>
      </c>
      <c r="G1252" s="10" t="s">
        <v>1972</v>
      </c>
      <c r="H1252" s="10" t="s">
        <v>1973</v>
      </c>
      <c r="I1252" s="101" t="s">
        <v>1974</v>
      </c>
      <c r="J1252" s="28" t="s">
        <v>1975</v>
      </c>
      <c r="K1252" s="10" t="s">
        <v>1976</v>
      </c>
      <c r="L1252" s="258">
        <v>715151</v>
      </c>
    </row>
    <row r="1253" spans="1:12" ht="36" x14ac:dyDescent="0.2">
      <c r="A1253" s="197">
        <f t="shared" si="19"/>
        <v>1252</v>
      </c>
      <c r="B1253" s="10" t="s">
        <v>1919</v>
      </c>
      <c r="C1253" s="27" t="s">
        <v>1970</v>
      </c>
      <c r="D1253" s="10" t="s">
        <v>1971</v>
      </c>
      <c r="E1253" s="10" t="s">
        <v>625</v>
      </c>
      <c r="F1253" s="10" t="s">
        <v>1972</v>
      </c>
      <c r="G1253" s="10" t="s">
        <v>1972</v>
      </c>
      <c r="H1253" s="10" t="s">
        <v>1973</v>
      </c>
      <c r="I1253" s="101" t="s">
        <v>1974</v>
      </c>
      <c r="J1253" s="28" t="s">
        <v>1975</v>
      </c>
      <c r="K1253" s="10" t="s">
        <v>637</v>
      </c>
      <c r="L1253" s="258">
        <v>1726798</v>
      </c>
    </row>
    <row r="1254" spans="1:12" ht="36" x14ac:dyDescent="0.2">
      <c r="A1254" s="197">
        <f t="shared" si="19"/>
        <v>1253</v>
      </c>
      <c r="B1254" s="10" t="s">
        <v>1919</v>
      </c>
      <c r="C1254" s="27" t="s">
        <v>1970</v>
      </c>
      <c r="D1254" s="10" t="s">
        <v>1971</v>
      </c>
      <c r="E1254" s="10" t="s">
        <v>625</v>
      </c>
      <c r="F1254" s="10" t="s">
        <v>1972</v>
      </c>
      <c r="G1254" s="10" t="s">
        <v>1972</v>
      </c>
      <c r="H1254" s="10" t="s">
        <v>1973</v>
      </c>
      <c r="I1254" s="101" t="s">
        <v>1974</v>
      </c>
      <c r="J1254" s="28" t="s">
        <v>1975</v>
      </c>
      <c r="K1254" s="10" t="s">
        <v>1977</v>
      </c>
      <c r="L1254" s="258">
        <v>8990072</v>
      </c>
    </row>
    <row r="1255" spans="1:12" ht="36" x14ac:dyDescent="0.2">
      <c r="A1255" s="197">
        <f t="shared" si="19"/>
        <v>1254</v>
      </c>
      <c r="B1255" s="10" t="s">
        <v>1919</v>
      </c>
      <c r="C1255" s="27" t="s">
        <v>1970</v>
      </c>
      <c r="D1255" s="10" t="s">
        <v>1971</v>
      </c>
      <c r="E1255" s="10" t="s">
        <v>625</v>
      </c>
      <c r="F1255" s="10" t="s">
        <v>1972</v>
      </c>
      <c r="G1255" s="10" t="s">
        <v>1972</v>
      </c>
      <c r="H1255" s="10" t="s">
        <v>1973</v>
      </c>
      <c r="I1255" s="101" t="s">
        <v>1974</v>
      </c>
      <c r="J1255" s="28" t="s">
        <v>1975</v>
      </c>
      <c r="K1255" s="10" t="s">
        <v>1978</v>
      </c>
      <c r="L1255" s="258">
        <v>11255024</v>
      </c>
    </row>
    <row r="1256" spans="1:12" ht="36" x14ac:dyDescent="0.2">
      <c r="A1256" s="197">
        <f t="shared" si="19"/>
        <v>1255</v>
      </c>
      <c r="B1256" s="10" t="s">
        <v>1919</v>
      </c>
      <c r="C1256" s="27" t="s">
        <v>1970</v>
      </c>
      <c r="D1256" s="10" t="s">
        <v>1971</v>
      </c>
      <c r="E1256" s="10" t="s">
        <v>625</v>
      </c>
      <c r="F1256" s="10" t="s">
        <v>1972</v>
      </c>
      <c r="G1256" s="10" t="s">
        <v>1972</v>
      </c>
      <c r="H1256" s="10" t="s">
        <v>1973</v>
      </c>
      <c r="I1256" s="101" t="s">
        <v>1974</v>
      </c>
      <c r="J1256" s="28" t="s">
        <v>1975</v>
      </c>
      <c r="K1256" s="10" t="s">
        <v>1979</v>
      </c>
      <c r="L1256" s="258">
        <v>5390321</v>
      </c>
    </row>
    <row r="1257" spans="1:12" ht="36" x14ac:dyDescent="0.2">
      <c r="A1257" s="197">
        <f t="shared" si="19"/>
        <v>1256</v>
      </c>
      <c r="B1257" s="10" t="s">
        <v>1919</v>
      </c>
      <c r="C1257" s="27" t="s">
        <v>1970</v>
      </c>
      <c r="D1257" s="10" t="s">
        <v>1971</v>
      </c>
      <c r="E1257" s="10" t="s">
        <v>625</v>
      </c>
      <c r="F1257" s="10" t="s">
        <v>1972</v>
      </c>
      <c r="G1257" s="10" t="s">
        <v>1972</v>
      </c>
      <c r="H1257" s="10" t="s">
        <v>1973</v>
      </c>
      <c r="I1257" s="101" t="s">
        <v>1974</v>
      </c>
      <c r="J1257" s="28" t="s">
        <v>1975</v>
      </c>
      <c r="K1257" s="10" t="s">
        <v>1980</v>
      </c>
      <c r="L1257" s="258">
        <v>968357</v>
      </c>
    </row>
    <row r="1258" spans="1:12" ht="36" x14ac:dyDescent="0.2">
      <c r="A1258" s="197">
        <f t="shared" si="19"/>
        <v>1257</v>
      </c>
      <c r="B1258" s="10" t="s">
        <v>1919</v>
      </c>
      <c r="C1258" s="27" t="s">
        <v>1920</v>
      </c>
      <c r="D1258" s="10" t="s">
        <v>1921</v>
      </c>
      <c r="E1258" s="72" t="s">
        <v>1922</v>
      </c>
      <c r="F1258" s="10" t="s">
        <v>1923</v>
      </c>
      <c r="G1258" s="10" t="s">
        <v>1923</v>
      </c>
      <c r="H1258" s="10" t="s">
        <v>1924</v>
      </c>
      <c r="I1258" s="10" t="s">
        <v>1981</v>
      </c>
      <c r="J1258" s="28" t="s">
        <v>1926</v>
      </c>
      <c r="K1258" s="10" t="s">
        <v>1982</v>
      </c>
      <c r="L1258" s="259">
        <v>1901417</v>
      </c>
    </row>
    <row r="1259" spans="1:12" ht="36" x14ac:dyDescent="0.2">
      <c r="A1259" s="197">
        <f t="shared" si="19"/>
        <v>1258</v>
      </c>
      <c r="B1259" s="10" t="s">
        <v>1919</v>
      </c>
      <c r="C1259" s="27" t="s">
        <v>1920</v>
      </c>
      <c r="D1259" s="10" t="s">
        <v>1921</v>
      </c>
      <c r="E1259" s="72" t="s">
        <v>1922</v>
      </c>
      <c r="F1259" s="10" t="s">
        <v>1923</v>
      </c>
      <c r="G1259" s="10" t="s">
        <v>1923</v>
      </c>
      <c r="H1259" s="10" t="s">
        <v>1924</v>
      </c>
      <c r="I1259" s="10" t="s">
        <v>1925</v>
      </c>
      <c r="J1259" s="28" t="s">
        <v>1926</v>
      </c>
      <c r="K1259" s="10" t="s">
        <v>1927</v>
      </c>
      <c r="L1259" s="259">
        <v>941292</v>
      </c>
    </row>
    <row r="1260" spans="1:12" ht="36" x14ac:dyDescent="0.2">
      <c r="A1260" s="197">
        <f t="shared" si="19"/>
        <v>1259</v>
      </c>
      <c r="B1260" s="10" t="s">
        <v>1919</v>
      </c>
      <c r="C1260" s="27" t="s">
        <v>1920</v>
      </c>
      <c r="D1260" s="10" t="s">
        <v>1921</v>
      </c>
      <c r="E1260" s="72" t="s">
        <v>1922</v>
      </c>
      <c r="F1260" s="10" t="s">
        <v>1923</v>
      </c>
      <c r="G1260" s="10" t="s">
        <v>1923</v>
      </c>
      <c r="H1260" s="10" t="s">
        <v>1924</v>
      </c>
      <c r="I1260" s="10" t="s">
        <v>1928</v>
      </c>
      <c r="J1260" s="28" t="s">
        <v>1926</v>
      </c>
      <c r="K1260" s="19" t="s">
        <v>1929</v>
      </c>
      <c r="L1260" s="259">
        <v>753142</v>
      </c>
    </row>
    <row r="1261" spans="1:12" ht="36" x14ac:dyDescent="0.2">
      <c r="A1261" s="197">
        <f t="shared" si="19"/>
        <v>1260</v>
      </c>
      <c r="B1261" s="10" t="s">
        <v>1919</v>
      </c>
      <c r="C1261" s="27" t="s">
        <v>1920</v>
      </c>
      <c r="D1261" s="10" t="s">
        <v>1921</v>
      </c>
      <c r="E1261" s="72" t="s">
        <v>1922</v>
      </c>
      <c r="F1261" s="10" t="s">
        <v>1923</v>
      </c>
      <c r="G1261" s="10" t="s">
        <v>1923</v>
      </c>
      <c r="H1261" s="10" t="s">
        <v>1924</v>
      </c>
      <c r="I1261" s="10" t="s">
        <v>1930</v>
      </c>
      <c r="J1261" s="28" t="s">
        <v>1926</v>
      </c>
      <c r="K1261" s="10" t="s">
        <v>1931</v>
      </c>
      <c r="L1261" s="259">
        <v>515989</v>
      </c>
    </row>
    <row r="1262" spans="1:12" ht="36" x14ac:dyDescent="0.2">
      <c r="A1262" s="197">
        <f t="shared" si="19"/>
        <v>1261</v>
      </c>
      <c r="B1262" s="10" t="s">
        <v>1919</v>
      </c>
      <c r="C1262" s="19" t="s">
        <v>1932</v>
      </c>
      <c r="D1262" s="27" t="s">
        <v>446</v>
      </c>
      <c r="E1262" s="69" t="s">
        <v>597</v>
      </c>
      <c r="F1262" s="10" t="s">
        <v>1933</v>
      </c>
      <c r="G1262" s="10" t="s">
        <v>1933</v>
      </c>
      <c r="H1262" s="27" t="s">
        <v>1934</v>
      </c>
      <c r="I1262" s="27" t="s">
        <v>1935</v>
      </c>
      <c r="J1262" s="98" t="s">
        <v>1936</v>
      </c>
      <c r="K1262" s="19" t="s">
        <v>1937</v>
      </c>
      <c r="L1262" s="260">
        <v>33814000</v>
      </c>
    </row>
    <row r="1263" spans="1:12" ht="36" x14ac:dyDescent="0.2">
      <c r="A1263" s="197">
        <f t="shared" si="19"/>
        <v>1262</v>
      </c>
      <c r="B1263" s="10" t="s">
        <v>1919</v>
      </c>
      <c r="C1263" s="19" t="s">
        <v>1932</v>
      </c>
      <c r="D1263" s="27" t="s">
        <v>446</v>
      </c>
      <c r="E1263" s="69" t="s">
        <v>597</v>
      </c>
      <c r="F1263" s="10" t="s">
        <v>1933</v>
      </c>
      <c r="G1263" s="10" t="s">
        <v>1933</v>
      </c>
      <c r="H1263" s="27" t="s">
        <v>1934</v>
      </c>
      <c r="I1263" s="27" t="s">
        <v>1935</v>
      </c>
      <c r="J1263" s="98" t="s">
        <v>1936</v>
      </c>
      <c r="K1263" s="19" t="s">
        <v>1938</v>
      </c>
      <c r="L1263" s="260">
        <v>6195100</v>
      </c>
    </row>
    <row r="1264" spans="1:12" ht="36" x14ac:dyDescent="0.2">
      <c r="A1264" s="197">
        <f t="shared" si="19"/>
        <v>1263</v>
      </c>
      <c r="B1264" s="10" t="s">
        <v>1919</v>
      </c>
      <c r="C1264" s="19" t="s">
        <v>1932</v>
      </c>
      <c r="D1264" s="27" t="s">
        <v>446</v>
      </c>
      <c r="E1264" s="69" t="s">
        <v>597</v>
      </c>
      <c r="F1264" s="10" t="s">
        <v>1933</v>
      </c>
      <c r="G1264" s="10" t="s">
        <v>1933</v>
      </c>
      <c r="H1264" s="27" t="s">
        <v>1934</v>
      </c>
      <c r="I1264" s="27" t="s">
        <v>1935</v>
      </c>
      <c r="J1264" s="98" t="s">
        <v>1936</v>
      </c>
      <c r="K1264" s="19" t="s">
        <v>1939</v>
      </c>
      <c r="L1264" s="260">
        <v>12642500</v>
      </c>
    </row>
    <row r="1265" spans="1:12" ht="36" x14ac:dyDescent="0.2">
      <c r="A1265" s="197">
        <f t="shared" si="19"/>
        <v>1264</v>
      </c>
      <c r="B1265" s="10" t="s">
        <v>1919</v>
      </c>
      <c r="C1265" s="19" t="s">
        <v>1932</v>
      </c>
      <c r="D1265" s="27" t="s">
        <v>446</v>
      </c>
      <c r="E1265" s="69" t="s">
        <v>597</v>
      </c>
      <c r="F1265" s="10" t="s">
        <v>1933</v>
      </c>
      <c r="G1265" s="10" t="s">
        <v>1933</v>
      </c>
      <c r="H1265" s="27" t="s">
        <v>1934</v>
      </c>
      <c r="I1265" s="27" t="s">
        <v>1935</v>
      </c>
      <c r="J1265" s="98" t="s">
        <v>1936</v>
      </c>
      <c r="K1265" s="19" t="s">
        <v>1940</v>
      </c>
      <c r="L1265" s="260">
        <v>1003000</v>
      </c>
    </row>
    <row r="1266" spans="1:12" ht="36" x14ac:dyDescent="0.2">
      <c r="A1266" s="197">
        <f t="shared" si="19"/>
        <v>1265</v>
      </c>
      <c r="B1266" s="10" t="s">
        <v>1919</v>
      </c>
      <c r="C1266" s="19" t="s">
        <v>1932</v>
      </c>
      <c r="D1266" s="27" t="s">
        <v>446</v>
      </c>
      <c r="E1266" s="69" t="s">
        <v>597</v>
      </c>
      <c r="F1266" s="10" t="s">
        <v>1933</v>
      </c>
      <c r="G1266" s="10" t="s">
        <v>1933</v>
      </c>
      <c r="H1266" s="27" t="s">
        <v>1934</v>
      </c>
      <c r="I1266" s="27" t="s">
        <v>1935</v>
      </c>
      <c r="J1266" s="98" t="s">
        <v>1936</v>
      </c>
      <c r="K1266" s="19" t="s">
        <v>1941</v>
      </c>
      <c r="L1266" s="260">
        <v>2487100</v>
      </c>
    </row>
    <row r="1267" spans="1:12" ht="36" x14ac:dyDescent="0.2">
      <c r="A1267" s="197">
        <f t="shared" si="19"/>
        <v>1266</v>
      </c>
      <c r="B1267" s="10" t="s">
        <v>1919</v>
      </c>
      <c r="C1267" s="19" t="s">
        <v>1932</v>
      </c>
      <c r="D1267" s="27" t="s">
        <v>446</v>
      </c>
      <c r="E1267" s="69" t="s">
        <v>597</v>
      </c>
      <c r="F1267" s="10" t="s">
        <v>1933</v>
      </c>
      <c r="G1267" s="10" t="s">
        <v>1933</v>
      </c>
      <c r="H1267" s="27" t="s">
        <v>1934</v>
      </c>
      <c r="I1267" s="27" t="s">
        <v>1935</v>
      </c>
      <c r="J1267" s="98" t="s">
        <v>1936</v>
      </c>
      <c r="K1267" s="19" t="s">
        <v>1942</v>
      </c>
      <c r="L1267" s="261">
        <v>1858600</v>
      </c>
    </row>
    <row r="1268" spans="1:12" ht="36" x14ac:dyDescent="0.2">
      <c r="A1268" s="197">
        <f t="shared" si="19"/>
        <v>1267</v>
      </c>
      <c r="B1268" s="10" t="s">
        <v>1919</v>
      </c>
      <c r="C1268" s="19" t="s">
        <v>1932</v>
      </c>
      <c r="D1268" s="27" t="s">
        <v>446</v>
      </c>
      <c r="E1268" s="69" t="s">
        <v>597</v>
      </c>
      <c r="F1268" s="10" t="s">
        <v>1933</v>
      </c>
      <c r="G1268" s="10" t="s">
        <v>1933</v>
      </c>
      <c r="H1268" s="27" t="s">
        <v>1934</v>
      </c>
      <c r="I1268" s="27" t="s">
        <v>1935</v>
      </c>
      <c r="J1268" s="98" t="s">
        <v>1936</v>
      </c>
      <c r="K1268" s="19" t="s">
        <v>1943</v>
      </c>
      <c r="L1268" s="261">
        <v>2100000</v>
      </c>
    </row>
    <row r="1269" spans="1:12" ht="36" x14ac:dyDescent="0.2">
      <c r="A1269" s="197">
        <f t="shared" si="19"/>
        <v>1268</v>
      </c>
      <c r="B1269" s="10" t="s">
        <v>1919</v>
      </c>
      <c r="C1269" s="19" t="s">
        <v>1932</v>
      </c>
      <c r="D1269" s="27" t="s">
        <v>446</v>
      </c>
      <c r="E1269" s="69" t="s">
        <v>597</v>
      </c>
      <c r="F1269" s="10" t="s">
        <v>1933</v>
      </c>
      <c r="G1269" s="10" t="s">
        <v>1933</v>
      </c>
      <c r="H1269" s="27" t="s">
        <v>1934</v>
      </c>
      <c r="I1269" s="27" t="s">
        <v>1935</v>
      </c>
      <c r="J1269" s="98" t="s">
        <v>1936</v>
      </c>
      <c r="K1269" s="19" t="s">
        <v>1944</v>
      </c>
      <c r="L1269" s="260">
        <v>1790000</v>
      </c>
    </row>
    <row r="1270" spans="1:12" ht="36" x14ac:dyDescent="0.2">
      <c r="A1270" s="197">
        <f t="shared" si="19"/>
        <v>1269</v>
      </c>
      <c r="B1270" s="10" t="s">
        <v>1919</v>
      </c>
      <c r="C1270" s="19" t="s">
        <v>1932</v>
      </c>
      <c r="D1270" s="27" t="s">
        <v>446</v>
      </c>
      <c r="E1270" s="69" t="s">
        <v>597</v>
      </c>
      <c r="F1270" s="10" t="s">
        <v>1933</v>
      </c>
      <c r="G1270" s="10" t="s">
        <v>1933</v>
      </c>
      <c r="H1270" s="27" t="s">
        <v>1934</v>
      </c>
      <c r="I1270" s="27" t="s">
        <v>1935</v>
      </c>
      <c r="J1270" s="98" t="s">
        <v>1936</v>
      </c>
      <c r="K1270" s="19" t="s">
        <v>722</v>
      </c>
      <c r="L1270" s="260">
        <v>2528000</v>
      </c>
    </row>
    <row r="1271" spans="1:12" ht="36" x14ac:dyDescent="0.2">
      <c r="A1271" s="197">
        <f t="shared" si="19"/>
        <v>1270</v>
      </c>
      <c r="B1271" s="10" t="s">
        <v>1919</v>
      </c>
      <c r="C1271" s="19" t="s">
        <v>1932</v>
      </c>
      <c r="D1271" s="27" t="s">
        <v>446</v>
      </c>
      <c r="E1271" s="69" t="s">
        <v>597</v>
      </c>
      <c r="F1271" s="10" t="s">
        <v>1933</v>
      </c>
      <c r="G1271" s="10" t="s">
        <v>1933</v>
      </c>
      <c r="H1271" s="27" t="s">
        <v>1934</v>
      </c>
      <c r="I1271" s="27" t="s">
        <v>1935</v>
      </c>
      <c r="J1271" s="98" t="s">
        <v>1936</v>
      </c>
      <c r="K1271" s="25" t="s">
        <v>730</v>
      </c>
      <c r="L1271" s="260">
        <v>633000</v>
      </c>
    </row>
    <row r="1272" spans="1:12" ht="33.75" customHeight="1" x14ac:dyDescent="0.2">
      <c r="A1272" s="197">
        <f t="shared" si="19"/>
        <v>1271</v>
      </c>
      <c r="B1272" s="19" t="s">
        <v>1983</v>
      </c>
      <c r="C1272" s="19" t="s">
        <v>1984</v>
      </c>
      <c r="D1272" s="10" t="s">
        <v>5204</v>
      </c>
      <c r="E1272" s="19" t="s">
        <v>132</v>
      </c>
      <c r="F1272" s="10" t="s">
        <v>5205</v>
      </c>
      <c r="G1272" s="10" t="s">
        <v>5206</v>
      </c>
      <c r="H1272" s="19" t="s">
        <v>1985</v>
      </c>
      <c r="I1272" s="19">
        <v>4965739323</v>
      </c>
      <c r="J1272" s="98" t="s">
        <v>1986</v>
      </c>
      <c r="K1272" s="19" t="s">
        <v>1987</v>
      </c>
      <c r="L1272" s="216">
        <v>7341600</v>
      </c>
    </row>
    <row r="1273" spans="1:12" ht="36" x14ac:dyDescent="0.2">
      <c r="A1273" s="197">
        <f t="shared" si="19"/>
        <v>1272</v>
      </c>
      <c r="B1273" s="19" t="s">
        <v>1983</v>
      </c>
      <c r="C1273" s="19" t="s">
        <v>1984</v>
      </c>
      <c r="D1273" s="19" t="s">
        <v>275</v>
      </c>
      <c r="E1273" s="19" t="s">
        <v>132</v>
      </c>
      <c r="F1273" s="10" t="s">
        <v>5205</v>
      </c>
      <c r="G1273" s="10" t="s">
        <v>5206</v>
      </c>
      <c r="H1273" s="19" t="s">
        <v>1985</v>
      </c>
      <c r="I1273" s="19">
        <v>4965739323</v>
      </c>
      <c r="J1273" s="19" t="s">
        <v>1986</v>
      </c>
      <c r="K1273" s="19" t="s">
        <v>1988</v>
      </c>
      <c r="L1273" s="216">
        <v>5399680</v>
      </c>
    </row>
    <row r="1274" spans="1:12" ht="36" x14ac:dyDescent="0.2">
      <c r="A1274" s="197">
        <f t="shared" si="19"/>
        <v>1273</v>
      </c>
      <c r="B1274" s="19" t="s">
        <v>1983</v>
      </c>
      <c r="C1274" s="19" t="s">
        <v>1984</v>
      </c>
      <c r="D1274" s="19" t="s">
        <v>275</v>
      </c>
      <c r="E1274" s="19" t="s">
        <v>132</v>
      </c>
      <c r="F1274" s="10" t="s">
        <v>5205</v>
      </c>
      <c r="G1274" s="10" t="s">
        <v>5206</v>
      </c>
      <c r="H1274" s="19" t="s">
        <v>1985</v>
      </c>
      <c r="I1274" s="19">
        <v>4965739323</v>
      </c>
      <c r="J1274" s="19" t="s">
        <v>1986</v>
      </c>
      <c r="K1274" s="19" t="s">
        <v>1989</v>
      </c>
      <c r="L1274" s="216">
        <v>2388556.8000000003</v>
      </c>
    </row>
    <row r="1275" spans="1:12" ht="36" x14ac:dyDescent="0.2">
      <c r="A1275" s="197">
        <f t="shared" si="19"/>
        <v>1274</v>
      </c>
      <c r="B1275" s="19" t="s">
        <v>1983</v>
      </c>
      <c r="C1275" s="19" t="s">
        <v>1984</v>
      </c>
      <c r="D1275" s="19" t="s">
        <v>275</v>
      </c>
      <c r="E1275" s="19" t="s">
        <v>132</v>
      </c>
      <c r="F1275" s="10" t="s">
        <v>5205</v>
      </c>
      <c r="G1275" s="10" t="s">
        <v>5206</v>
      </c>
      <c r="H1275" s="19" t="s">
        <v>1985</v>
      </c>
      <c r="I1275" s="19">
        <v>4965739323</v>
      </c>
      <c r="J1275" s="19" t="s">
        <v>1986</v>
      </c>
      <c r="K1275" s="19" t="s">
        <v>1990</v>
      </c>
      <c r="L1275" s="216">
        <v>2200000</v>
      </c>
    </row>
    <row r="1276" spans="1:12" ht="36" x14ac:dyDescent="0.2">
      <c r="A1276" s="197">
        <f t="shared" si="19"/>
        <v>1275</v>
      </c>
      <c r="B1276" s="19" t="s">
        <v>1983</v>
      </c>
      <c r="C1276" s="19" t="s">
        <v>1984</v>
      </c>
      <c r="D1276" s="19" t="s">
        <v>275</v>
      </c>
      <c r="E1276" s="19" t="s">
        <v>132</v>
      </c>
      <c r="F1276" s="10" t="s">
        <v>5205</v>
      </c>
      <c r="G1276" s="10" t="s">
        <v>5206</v>
      </c>
      <c r="H1276" s="19" t="s">
        <v>1985</v>
      </c>
      <c r="I1276" s="19">
        <v>4965739323</v>
      </c>
      <c r="J1276" s="19" t="s">
        <v>1986</v>
      </c>
      <c r="K1276" s="19" t="s">
        <v>1991</v>
      </c>
      <c r="L1276" s="216">
        <v>1736959.9999999998</v>
      </c>
    </row>
    <row r="1277" spans="1:12" ht="36" x14ac:dyDescent="0.2">
      <c r="A1277" s="197">
        <f t="shared" si="19"/>
        <v>1276</v>
      </c>
      <c r="B1277" s="19" t="s">
        <v>1983</v>
      </c>
      <c r="C1277" s="19" t="s">
        <v>1984</v>
      </c>
      <c r="D1277" s="19" t="s">
        <v>275</v>
      </c>
      <c r="E1277" s="19" t="s">
        <v>132</v>
      </c>
      <c r="F1277" s="10" t="s">
        <v>5205</v>
      </c>
      <c r="G1277" s="10" t="s">
        <v>5206</v>
      </c>
      <c r="H1277" s="19" t="s">
        <v>1985</v>
      </c>
      <c r="I1277" s="19">
        <v>4965739323</v>
      </c>
      <c r="J1277" s="19" t="s">
        <v>1986</v>
      </c>
      <c r="K1277" s="19" t="s">
        <v>1992</v>
      </c>
      <c r="L1277" s="216">
        <v>1591200</v>
      </c>
    </row>
    <row r="1278" spans="1:12" ht="36" x14ac:dyDescent="0.2">
      <c r="A1278" s="197">
        <f t="shared" si="19"/>
        <v>1277</v>
      </c>
      <c r="B1278" s="19" t="s">
        <v>1983</v>
      </c>
      <c r="C1278" s="19" t="s">
        <v>1984</v>
      </c>
      <c r="D1278" s="19" t="s">
        <v>275</v>
      </c>
      <c r="E1278" s="19" t="s">
        <v>132</v>
      </c>
      <c r="F1278" s="10" t="s">
        <v>5205</v>
      </c>
      <c r="G1278" s="10" t="s">
        <v>5206</v>
      </c>
      <c r="H1278" s="19" t="s">
        <v>1985</v>
      </c>
      <c r="I1278" s="19">
        <v>4965739323</v>
      </c>
      <c r="J1278" s="19" t="s">
        <v>1986</v>
      </c>
      <c r="K1278" s="19" t="s">
        <v>1993</v>
      </c>
      <c r="L1278" s="216">
        <v>576000</v>
      </c>
    </row>
    <row r="1279" spans="1:12" ht="36" x14ac:dyDescent="0.2">
      <c r="A1279" s="197">
        <f t="shared" si="19"/>
        <v>1278</v>
      </c>
      <c r="B1279" s="19" t="s">
        <v>1983</v>
      </c>
      <c r="C1279" s="19" t="s">
        <v>1984</v>
      </c>
      <c r="D1279" s="19" t="s">
        <v>275</v>
      </c>
      <c r="E1279" s="19" t="s">
        <v>132</v>
      </c>
      <c r="F1279" s="10" t="s">
        <v>5205</v>
      </c>
      <c r="G1279" s="10" t="s">
        <v>5206</v>
      </c>
      <c r="H1279" s="19" t="s">
        <v>1985</v>
      </c>
      <c r="I1279" s="19">
        <v>4965739323</v>
      </c>
      <c r="J1279" s="19" t="s">
        <v>1986</v>
      </c>
      <c r="K1279" s="19" t="s">
        <v>1994</v>
      </c>
      <c r="L1279" s="216">
        <v>512000</v>
      </c>
    </row>
    <row r="1280" spans="1:12" ht="36" x14ac:dyDescent="0.25">
      <c r="A1280" s="197">
        <f t="shared" si="19"/>
        <v>1279</v>
      </c>
      <c r="B1280" s="19" t="s">
        <v>1983</v>
      </c>
      <c r="C1280" s="19" t="s">
        <v>1999</v>
      </c>
      <c r="D1280" s="19" t="s">
        <v>2000</v>
      </c>
      <c r="E1280" s="19" t="s">
        <v>348</v>
      </c>
      <c r="F1280" s="167" t="s">
        <v>5207</v>
      </c>
      <c r="G1280" s="167" t="s">
        <v>5207</v>
      </c>
      <c r="H1280" s="10" t="s">
        <v>5208</v>
      </c>
      <c r="I1280" s="19" t="s">
        <v>2001</v>
      </c>
      <c r="J1280" s="180" t="s">
        <v>5209</v>
      </c>
      <c r="K1280" s="19" t="s">
        <v>1995</v>
      </c>
      <c r="L1280" s="216">
        <v>810000</v>
      </c>
    </row>
    <row r="1281" spans="1:12" ht="36" x14ac:dyDescent="0.25">
      <c r="A1281" s="197">
        <f t="shared" si="19"/>
        <v>1280</v>
      </c>
      <c r="B1281" s="19" t="s">
        <v>1983</v>
      </c>
      <c r="C1281" s="19" t="s">
        <v>1999</v>
      </c>
      <c r="D1281" s="19" t="s">
        <v>2000</v>
      </c>
      <c r="E1281" s="19" t="s">
        <v>348</v>
      </c>
      <c r="F1281" s="167" t="s">
        <v>5207</v>
      </c>
      <c r="G1281" s="167" t="s">
        <v>5207</v>
      </c>
      <c r="H1281" s="10" t="s">
        <v>5208</v>
      </c>
      <c r="I1281" s="19" t="s">
        <v>2001</v>
      </c>
      <c r="J1281" s="180" t="s">
        <v>5209</v>
      </c>
      <c r="K1281" s="19" t="s">
        <v>1996</v>
      </c>
      <c r="L1281" s="216">
        <v>790000</v>
      </c>
    </row>
    <row r="1282" spans="1:12" ht="36" x14ac:dyDescent="0.25">
      <c r="A1282" s="197">
        <f t="shared" si="19"/>
        <v>1281</v>
      </c>
      <c r="B1282" s="19" t="s">
        <v>1983</v>
      </c>
      <c r="C1282" s="19" t="s">
        <v>1999</v>
      </c>
      <c r="D1282" s="19" t="s">
        <v>2000</v>
      </c>
      <c r="E1282" s="19" t="s">
        <v>348</v>
      </c>
      <c r="F1282" s="167" t="s">
        <v>5207</v>
      </c>
      <c r="G1282" s="167" t="s">
        <v>5207</v>
      </c>
      <c r="H1282" s="10" t="s">
        <v>5208</v>
      </c>
      <c r="I1282" s="19" t="s">
        <v>2001</v>
      </c>
      <c r="J1282" s="180" t="s">
        <v>5209</v>
      </c>
      <c r="K1282" s="19" t="s">
        <v>1997</v>
      </c>
      <c r="L1282" s="216">
        <v>670000</v>
      </c>
    </row>
    <row r="1283" spans="1:12" ht="36" x14ac:dyDescent="0.25">
      <c r="A1283" s="197">
        <f t="shared" si="19"/>
        <v>1282</v>
      </c>
      <c r="B1283" s="19" t="s">
        <v>1983</v>
      </c>
      <c r="C1283" s="19" t="s">
        <v>1999</v>
      </c>
      <c r="D1283" s="19" t="s">
        <v>2000</v>
      </c>
      <c r="E1283" s="19" t="s">
        <v>348</v>
      </c>
      <c r="F1283" s="167" t="s">
        <v>5207</v>
      </c>
      <c r="G1283" s="167" t="s">
        <v>5207</v>
      </c>
      <c r="H1283" s="10" t="s">
        <v>5208</v>
      </c>
      <c r="I1283" s="19" t="s">
        <v>2001</v>
      </c>
      <c r="J1283" s="180" t="s">
        <v>5209</v>
      </c>
      <c r="K1283" s="19" t="s">
        <v>1998</v>
      </c>
      <c r="L1283" s="216">
        <v>640000</v>
      </c>
    </row>
    <row r="1284" spans="1:12" ht="36" x14ac:dyDescent="0.25">
      <c r="A1284" s="197">
        <f t="shared" ref="A1284:A1347" si="20">A1283+1</f>
        <v>1283</v>
      </c>
      <c r="B1284" s="19" t="s">
        <v>1983</v>
      </c>
      <c r="C1284" s="19" t="s">
        <v>1999</v>
      </c>
      <c r="D1284" s="19" t="s">
        <v>2000</v>
      </c>
      <c r="E1284" s="19" t="s">
        <v>348</v>
      </c>
      <c r="F1284" s="167" t="s">
        <v>5207</v>
      </c>
      <c r="G1284" s="167" t="s">
        <v>5207</v>
      </c>
      <c r="H1284" s="10" t="s">
        <v>5208</v>
      </c>
      <c r="I1284" s="19" t="s">
        <v>2001</v>
      </c>
      <c r="J1284" s="180" t="s">
        <v>5209</v>
      </c>
      <c r="K1284" s="19" t="s">
        <v>2002</v>
      </c>
      <c r="L1284" s="233">
        <v>500000</v>
      </c>
    </row>
    <row r="1285" spans="1:12" ht="36" x14ac:dyDescent="0.25">
      <c r="A1285" s="197">
        <f t="shared" si="20"/>
        <v>1284</v>
      </c>
      <c r="B1285" s="19" t="s">
        <v>1983</v>
      </c>
      <c r="C1285" s="19" t="s">
        <v>1999</v>
      </c>
      <c r="D1285" s="19" t="s">
        <v>2000</v>
      </c>
      <c r="E1285" s="19" t="s">
        <v>348</v>
      </c>
      <c r="F1285" s="167" t="s">
        <v>5207</v>
      </c>
      <c r="G1285" s="167" t="s">
        <v>5207</v>
      </c>
      <c r="H1285" s="10" t="s">
        <v>5208</v>
      </c>
      <c r="I1285" s="19" t="s">
        <v>2001</v>
      </c>
      <c r="J1285" s="180" t="s">
        <v>5209</v>
      </c>
      <c r="K1285" s="19" t="s">
        <v>2003</v>
      </c>
      <c r="L1285" s="233">
        <v>600000</v>
      </c>
    </row>
    <row r="1286" spans="1:12" ht="36" x14ac:dyDescent="0.25">
      <c r="A1286" s="197">
        <f t="shared" si="20"/>
        <v>1285</v>
      </c>
      <c r="B1286" s="19" t="s">
        <v>1983</v>
      </c>
      <c r="C1286" s="19" t="s">
        <v>1999</v>
      </c>
      <c r="D1286" s="19" t="s">
        <v>2000</v>
      </c>
      <c r="E1286" s="19" t="s">
        <v>348</v>
      </c>
      <c r="F1286" s="167" t="s">
        <v>5207</v>
      </c>
      <c r="G1286" s="167" t="s">
        <v>5207</v>
      </c>
      <c r="H1286" s="10" t="s">
        <v>5208</v>
      </c>
      <c r="I1286" s="19" t="s">
        <v>2001</v>
      </c>
      <c r="J1286" s="180" t="s">
        <v>5209</v>
      </c>
      <c r="K1286" s="19" t="s">
        <v>2004</v>
      </c>
      <c r="L1286" s="262">
        <v>600000</v>
      </c>
    </row>
    <row r="1287" spans="1:12" ht="36" x14ac:dyDescent="0.25">
      <c r="A1287" s="197">
        <f t="shared" si="20"/>
        <v>1286</v>
      </c>
      <c r="B1287" s="19" t="s">
        <v>1983</v>
      </c>
      <c r="C1287" s="19" t="s">
        <v>1999</v>
      </c>
      <c r="D1287" s="19" t="s">
        <v>2000</v>
      </c>
      <c r="E1287" s="19" t="s">
        <v>348</v>
      </c>
      <c r="F1287" s="167" t="s">
        <v>5207</v>
      </c>
      <c r="G1287" s="167" t="s">
        <v>5207</v>
      </c>
      <c r="H1287" s="10" t="s">
        <v>5208</v>
      </c>
      <c r="I1287" s="19" t="s">
        <v>2001</v>
      </c>
      <c r="J1287" s="180" t="s">
        <v>5209</v>
      </c>
      <c r="K1287" s="19" t="s">
        <v>2005</v>
      </c>
      <c r="L1287" s="262">
        <v>600000</v>
      </c>
    </row>
    <row r="1288" spans="1:12" ht="36" x14ac:dyDescent="0.25">
      <c r="A1288" s="197">
        <f t="shared" si="20"/>
        <v>1287</v>
      </c>
      <c r="B1288" s="19" t="s">
        <v>1983</v>
      </c>
      <c r="C1288" s="19" t="s">
        <v>1999</v>
      </c>
      <c r="D1288" s="19" t="s">
        <v>2000</v>
      </c>
      <c r="E1288" s="19" t="s">
        <v>348</v>
      </c>
      <c r="F1288" s="167" t="s">
        <v>5207</v>
      </c>
      <c r="G1288" s="167" t="s">
        <v>5207</v>
      </c>
      <c r="H1288" s="10" t="s">
        <v>5208</v>
      </c>
      <c r="I1288" s="19" t="s">
        <v>2001</v>
      </c>
      <c r="J1288" s="180" t="s">
        <v>5209</v>
      </c>
      <c r="K1288" s="19" t="s">
        <v>2006</v>
      </c>
      <c r="L1288" s="233">
        <v>300000</v>
      </c>
    </row>
    <row r="1289" spans="1:12" ht="36" x14ac:dyDescent="0.25">
      <c r="A1289" s="197">
        <f t="shared" si="20"/>
        <v>1288</v>
      </c>
      <c r="B1289" s="19" t="s">
        <v>1983</v>
      </c>
      <c r="C1289" s="19" t="s">
        <v>1999</v>
      </c>
      <c r="D1289" s="19" t="s">
        <v>2000</v>
      </c>
      <c r="E1289" s="19" t="s">
        <v>348</v>
      </c>
      <c r="F1289" s="167" t="s">
        <v>5207</v>
      </c>
      <c r="G1289" s="167" t="s">
        <v>5207</v>
      </c>
      <c r="H1289" s="10" t="s">
        <v>5208</v>
      </c>
      <c r="I1289" s="19" t="s">
        <v>2001</v>
      </c>
      <c r="J1289" s="180" t="s">
        <v>5209</v>
      </c>
      <c r="K1289" s="19" t="s">
        <v>2007</v>
      </c>
      <c r="L1289" s="263">
        <v>300000</v>
      </c>
    </row>
    <row r="1290" spans="1:12" ht="36" x14ac:dyDescent="0.25">
      <c r="A1290" s="197">
        <f t="shared" si="20"/>
        <v>1289</v>
      </c>
      <c r="B1290" s="19" t="s">
        <v>1983</v>
      </c>
      <c r="C1290" s="19" t="s">
        <v>1999</v>
      </c>
      <c r="D1290" s="19" t="s">
        <v>2000</v>
      </c>
      <c r="E1290" s="19" t="s">
        <v>348</v>
      </c>
      <c r="F1290" s="167" t="s">
        <v>5207</v>
      </c>
      <c r="G1290" s="167" t="s">
        <v>5207</v>
      </c>
      <c r="H1290" s="10" t="s">
        <v>5208</v>
      </c>
      <c r="I1290" s="19" t="s">
        <v>2001</v>
      </c>
      <c r="J1290" s="180" t="s">
        <v>5209</v>
      </c>
      <c r="K1290" s="19" t="s">
        <v>2008</v>
      </c>
      <c r="L1290" s="233">
        <v>300000</v>
      </c>
    </row>
    <row r="1291" spans="1:12" ht="36" x14ac:dyDescent="0.2">
      <c r="A1291" s="197">
        <f t="shared" si="20"/>
        <v>1290</v>
      </c>
      <c r="B1291" s="9" t="s">
        <v>2009</v>
      </c>
      <c r="C1291" s="176" t="s">
        <v>2010</v>
      </c>
      <c r="D1291" s="176" t="s">
        <v>2011</v>
      </c>
      <c r="E1291" s="176" t="s">
        <v>1589</v>
      </c>
      <c r="F1291" s="176" t="s">
        <v>2012</v>
      </c>
      <c r="G1291" s="176" t="s">
        <v>2012</v>
      </c>
      <c r="H1291" s="176" t="s">
        <v>2013</v>
      </c>
      <c r="I1291" s="176" t="s">
        <v>2014</v>
      </c>
      <c r="J1291" s="103" t="s">
        <v>2015</v>
      </c>
      <c r="K1291" s="104" t="s">
        <v>2016</v>
      </c>
      <c r="L1291" s="264">
        <v>2031230</v>
      </c>
    </row>
    <row r="1292" spans="1:12" ht="36" x14ac:dyDescent="0.2">
      <c r="A1292" s="197">
        <f t="shared" si="20"/>
        <v>1291</v>
      </c>
      <c r="B1292" s="9" t="s">
        <v>2009</v>
      </c>
      <c r="C1292" s="176" t="s">
        <v>2010</v>
      </c>
      <c r="D1292" s="176" t="s">
        <v>2011</v>
      </c>
      <c r="E1292" s="176" t="s">
        <v>1589</v>
      </c>
      <c r="F1292" s="176" t="s">
        <v>2012</v>
      </c>
      <c r="G1292" s="176" t="s">
        <v>2012</v>
      </c>
      <c r="H1292" s="176" t="s">
        <v>2013</v>
      </c>
      <c r="I1292" s="176" t="s">
        <v>2014</v>
      </c>
      <c r="J1292" s="103" t="s">
        <v>2015</v>
      </c>
      <c r="K1292" s="104" t="s">
        <v>2017</v>
      </c>
      <c r="L1292" s="264">
        <v>545000</v>
      </c>
    </row>
    <row r="1293" spans="1:12" ht="36" x14ac:dyDescent="0.2">
      <c r="A1293" s="197">
        <f t="shared" si="20"/>
        <v>1292</v>
      </c>
      <c r="B1293" s="9" t="s">
        <v>2009</v>
      </c>
      <c r="C1293" s="176" t="s">
        <v>2010</v>
      </c>
      <c r="D1293" s="176" t="s">
        <v>2011</v>
      </c>
      <c r="E1293" s="176" t="s">
        <v>1589</v>
      </c>
      <c r="F1293" s="176" t="s">
        <v>2012</v>
      </c>
      <c r="G1293" s="176" t="s">
        <v>2012</v>
      </c>
      <c r="H1293" s="176" t="s">
        <v>2013</v>
      </c>
      <c r="I1293" s="176" t="s">
        <v>2014</v>
      </c>
      <c r="J1293" s="103" t="s">
        <v>2015</v>
      </c>
      <c r="K1293" s="104" t="s">
        <v>2018</v>
      </c>
      <c r="L1293" s="264">
        <v>782250</v>
      </c>
    </row>
    <row r="1294" spans="1:12" ht="36" x14ac:dyDescent="0.2">
      <c r="A1294" s="197">
        <f t="shared" si="20"/>
        <v>1293</v>
      </c>
      <c r="B1294" s="9" t="s">
        <v>2009</v>
      </c>
      <c r="C1294" s="176" t="s">
        <v>2010</v>
      </c>
      <c r="D1294" s="176" t="s">
        <v>2011</v>
      </c>
      <c r="E1294" s="176" t="s">
        <v>1589</v>
      </c>
      <c r="F1294" s="176" t="s">
        <v>2012</v>
      </c>
      <c r="G1294" s="176" t="s">
        <v>2012</v>
      </c>
      <c r="H1294" s="176" t="s">
        <v>2013</v>
      </c>
      <c r="I1294" s="176" t="s">
        <v>2014</v>
      </c>
      <c r="J1294" s="103" t="s">
        <v>2015</v>
      </c>
      <c r="K1294" s="104" t="s">
        <v>2019</v>
      </c>
      <c r="L1294" s="264">
        <v>6514460</v>
      </c>
    </row>
    <row r="1295" spans="1:12" ht="36" x14ac:dyDescent="0.2">
      <c r="A1295" s="197">
        <f t="shared" si="20"/>
        <v>1294</v>
      </c>
      <c r="B1295" s="9" t="s">
        <v>2009</v>
      </c>
      <c r="C1295" s="176" t="s">
        <v>2010</v>
      </c>
      <c r="D1295" s="176" t="s">
        <v>2011</v>
      </c>
      <c r="E1295" s="176" t="s">
        <v>1589</v>
      </c>
      <c r="F1295" s="176" t="s">
        <v>2012</v>
      </c>
      <c r="G1295" s="176" t="s">
        <v>2012</v>
      </c>
      <c r="H1295" s="176" t="s">
        <v>2013</v>
      </c>
      <c r="I1295" s="176" t="s">
        <v>2014</v>
      </c>
      <c r="J1295" s="103" t="s">
        <v>2015</v>
      </c>
      <c r="K1295" s="104" t="s">
        <v>2020</v>
      </c>
      <c r="L1295" s="264">
        <v>1108130</v>
      </c>
    </row>
    <row r="1296" spans="1:12" ht="36" x14ac:dyDescent="0.2">
      <c r="A1296" s="197">
        <f t="shared" si="20"/>
        <v>1295</v>
      </c>
      <c r="B1296" s="9" t="s">
        <v>2009</v>
      </c>
      <c r="C1296" s="176" t="s">
        <v>2010</v>
      </c>
      <c r="D1296" s="176" t="s">
        <v>2011</v>
      </c>
      <c r="E1296" s="176" t="s">
        <v>1589</v>
      </c>
      <c r="F1296" s="176" t="s">
        <v>2012</v>
      </c>
      <c r="G1296" s="176" t="s">
        <v>2012</v>
      </c>
      <c r="H1296" s="176" t="s">
        <v>2013</v>
      </c>
      <c r="I1296" s="176" t="s">
        <v>2014</v>
      </c>
      <c r="J1296" s="103" t="s">
        <v>2015</v>
      </c>
      <c r="K1296" s="104" t="s">
        <v>2021</v>
      </c>
      <c r="L1296" s="264">
        <v>579370</v>
      </c>
    </row>
    <row r="1297" spans="1:12" ht="48" x14ac:dyDescent="0.2">
      <c r="A1297" s="197">
        <f t="shared" si="20"/>
        <v>1296</v>
      </c>
      <c r="B1297" s="9" t="s">
        <v>2009</v>
      </c>
      <c r="C1297" s="176" t="s">
        <v>2010</v>
      </c>
      <c r="D1297" s="176" t="s">
        <v>2011</v>
      </c>
      <c r="E1297" s="176" t="s">
        <v>1589</v>
      </c>
      <c r="F1297" s="176" t="s">
        <v>2012</v>
      </c>
      <c r="G1297" s="176" t="s">
        <v>2012</v>
      </c>
      <c r="H1297" s="176" t="s">
        <v>2013</v>
      </c>
      <c r="I1297" s="176" t="s">
        <v>2014</v>
      </c>
      <c r="J1297" s="103" t="s">
        <v>2015</v>
      </c>
      <c r="K1297" s="104" t="s">
        <v>2022</v>
      </c>
      <c r="L1297" s="264">
        <v>16282000</v>
      </c>
    </row>
    <row r="1298" spans="1:12" ht="36" x14ac:dyDescent="0.2">
      <c r="A1298" s="197">
        <f t="shared" si="20"/>
        <v>1297</v>
      </c>
      <c r="B1298" s="9" t="s">
        <v>2009</v>
      </c>
      <c r="C1298" s="176" t="s">
        <v>2010</v>
      </c>
      <c r="D1298" s="176" t="s">
        <v>2011</v>
      </c>
      <c r="E1298" s="176" t="s">
        <v>1589</v>
      </c>
      <c r="F1298" s="176" t="s">
        <v>2012</v>
      </c>
      <c r="G1298" s="176" t="s">
        <v>2012</v>
      </c>
      <c r="H1298" s="176" t="s">
        <v>2013</v>
      </c>
      <c r="I1298" s="176" t="s">
        <v>2014</v>
      </c>
      <c r="J1298" s="103" t="s">
        <v>2015</v>
      </c>
      <c r="K1298" s="104" t="s">
        <v>2023</v>
      </c>
      <c r="L1298" s="264">
        <v>2608250</v>
      </c>
    </row>
    <row r="1299" spans="1:12" ht="36" x14ac:dyDescent="0.2">
      <c r="A1299" s="197">
        <f t="shared" si="20"/>
        <v>1298</v>
      </c>
      <c r="B1299" s="9" t="s">
        <v>2009</v>
      </c>
      <c r="C1299" s="176" t="s">
        <v>2010</v>
      </c>
      <c r="D1299" s="176" t="s">
        <v>2011</v>
      </c>
      <c r="E1299" s="176" t="s">
        <v>1589</v>
      </c>
      <c r="F1299" s="176" t="s">
        <v>2012</v>
      </c>
      <c r="G1299" s="176" t="s">
        <v>2012</v>
      </c>
      <c r="H1299" s="176" t="s">
        <v>2013</v>
      </c>
      <c r="I1299" s="176" t="s">
        <v>2014</v>
      </c>
      <c r="J1299" s="103" t="s">
        <v>2015</v>
      </c>
      <c r="K1299" s="104" t="s">
        <v>2024</v>
      </c>
      <c r="L1299" s="264">
        <v>791200</v>
      </c>
    </row>
    <row r="1300" spans="1:12" ht="36" x14ac:dyDescent="0.2">
      <c r="A1300" s="197">
        <f t="shared" si="20"/>
        <v>1299</v>
      </c>
      <c r="B1300" s="9" t="s">
        <v>2009</v>
      </c>
      <c r="C1300" s="176" t="s">
        <v>2010</v>
      </c>
      <c r="D1300" s="176" t="s">
        <v>2011</v>
      </c>
      <c r="E1300" s="176" t="s">
        <v>1589</v>
      </c>
      <c r="F1300" s="176" t="s">
        <v>2012</v>
      </c>
      <c r="G1300" s="176" t="s">
        <v>2012</v>
      </c>
      <c r="H1300" s="176" t="s">
        <v>2013</v>
      </c>
      <c r="I1300" s="176" t="s">
        <v>2014</v>
      </c>
      <c r="J1300" s="103" t="s">
        <v>2015</v>
      </c>
      <c r="K1300" s="104" t="s">
        <v>2025</v>
      </c>
      <c r="L1300" s="264">
        <v>622130</v>
      </c>
    </row>
    <row r="1301" spans="1:12" ht="36" x14ac:dyDescent="0.2">
      <c r="A1301" s="197">
        <f t="shared" si="20"/>
        <v>1300</v>
      </c>
      <c r="B1301" s="9" t="s">
        <v>2009</v>
      </c>
      <c r="C1301" s="9" t="s">
        <v>2026</v>
      </c>
      <c r="D1301" s="9" t="s">
        <v>2027</v>
      </c>
      <c r="E1301" s="9" t="s">
        <v>2028</v>
      </c>
      <c r="F1301" s="9" t="s">
        <v>2029</v>
      </c>
      <c r="G1301" s="9" t="s">
        <v>2029</v>
      </c>
      <c r="H1301" s="9" t="s">
        <v>2030</v>
      </c>
      <c r="I1301" s="9" t="s">
        <v>2031</v>
      </c>
      <c r="J1301" s="105" t="s">
        <v>2032</v>
      </c>
      <c r="K1301" s="9" t="s">
        <v>2033</v>
      </c>
      <c r="L1301" s="265">
        <v>4447004</v>
      </c>
    </row>
    <row r="1302" spans="1:12" ht="36" x14ac:dyDescent="0.2">
      <c r="A1302" s="197">
        <f t="shared" si="20"/>
        <v>1301</v>
      </c>
      <c r="B1302" s="9" t="s">
        <v>2009</v>
      </c>
      <c r="C1302" s="9" t="s">
        <v>2026</v>
      </c>
      <c r="D1302" s="9" t="s">
        <v>2027</v>
      </c>
      <c r="E1302" s="9" t="s">
        <v>2028</v>
      </c>
      <c r="F1302" s="9" t="s">
        <v>2029</v>
      </c>
      <c r="G1302" s="9" t="s">
        <v>2029</v>
      </c>
      <c r="H1302" s="9" t="s">
        <v>2030</v>
      </c>
      <c r="I1302" s="9" t="s">
        <v>2031</v>
      </c>
      <c r="J1302" s="105" t="s">
        <v>2032</v>
      </c>
      <c r="K1302" s="9" t="s">
        <v>2034</v>
      </c>
      <c r="L1302" s="265">
        <v>2756083</v>
      </c>
    </row>
    <row r="1303" spans="1:12" ht="36" x14ac:dyDescent="0.2">
      <c r="A1303" s="197">
        <f t="shared" si="20"/>
        <v>1302</v>
      </c>
      <c r="B1303" s="9" t="s">
        <v>2009</v>
      </c>
      <c r="C1303" s="104" t="s">
        <v>2035</v>
      </c>
      <c r="D1303" s="176" t="s">
        <v>2036</v>
      </c>
      <c r="E1303" s="176" t="s">
        <v>152</v>
      </c>
      <c r="F1303" s="176" t="s">
        <v>2037</v>
      </c>
      <c r="G1303" s="176" t="s">
        <v>2037</v>
      </c>
      <c r="H1303" s="176" t="s">
        <v>2038</v>
      </c>
      <c r="I1303" s="176" t="s">
        <v>2039</v>
      </c>
      <c r="J1303" s="103" t="s">
        <v>2040</v>
      </c>
      <c r="K1303" s="176" t="s">
        <v>2041</v>
      </c>
      <c r="L1303" s="265">
        <v>1615000</v>
      </c>
    </row>
    <row r="1304" spans="1:12" ht="36" x14ac:dyDescent="0.2">
      <c r="A1304" s="197">
        <f t="shared" si="20"/>
        <v>1303</v>
      </c>
      <c r="B1304" s="9" t="s">
        <v>2009</v>
      </c>
      <c r="C1304" s="104" t="s">
        <v>2035</v>
      </c>
      <c r="D1304" s="176" t="s">
        <v>2036</v>
      </c>
      <c r="E1304" s="176" t="s">
        <v>152</v>
      </c>
      <c r="F1304" s="176" t="s">
        <v>2037</v>
      </c>
      <c r="G1304" s="176" t="s">
        <v>2037</v>
      </c>
      <c r="H1304" s="176" t="s">
        <v>2038</v>
      </c>
      <c r="I1304" s="176" t="s">
        <v>2039</v>
      </c>
      <c r="J1304" s="103" t="s">
        <v>2040</v>
      </c>
      <c r="K1304" s="176" t="s">
        <v>2042</v>
      </c>
      <c r="L1304" s="265">
        <v>540000</v>
      </c>
    </row>
    <row r="1305" spans="1:12" ht="24" x14ac:dyDescent="0.2">
      <c r="A1305" s="197">
        <f t="shared" si="20"/>
        <v>1304</v>
      </c>
      <c r="B1305" s="9" t="s">
        <v>2009</v>
      </c>
      <c r="C1305" s="176" t="s">
        <v>2043</v>
      </c>
      <c r="D1305" s="176" t="s">
        <v>2044</v>
      </c>
      <c r="E1305" s="106" t="s">
        <v>2045</v>
      </c>
      <c r="F1305" s="39" t="s">
        <v>2046</v>
      </c>
      <c r="G1305" s="39" t="s">
        <v>2046</v>
      </c>
      <c r="H1305" s="176" t="s">
        <v>2047</v>
      </c>
      <c r="I1305" s="39" t="s">
        <v>2048</v>
      </c>
      <c r="J1305" s="103" t="s">
        <v>2049</v>
      </c>
      <c r="K1305" s="176" t="s">
        <v>2050</v>
      </c>
      <c r="L1305" s="266">
        <v>1206807.8999999999</v>
      </c>
    </row>
    <row r="1306" spans="1:12" ht="24" x14ac:dyDescent="0.2">
      <c r="A1306" s="197">
        <f t="shared" si="20"/>
        <v>1305</v>
      </c>
      <c r="B1306" s="9" t="s">
        <v>2009</v>
      </c>
      <c r="C1306" s="176" t="s">
        <v>2043</v>
      </c>
      <c r="D1306" s="176" t="s">
        <v>2044</v>
      </c>
      <c r="E1306" s="106" t="s">
        <v>2045</v>
      </c>
      <c r="F1306" s="39" t="s">
        <v>2046</v>
      </c>
      <c r="G1306" s="39" t="s">
        <v>2046</v>
      </c>
      <c r="H1306" s="176" t="s">
        <v>2047</v>
      </c>
      <c r="I1306" s="39" t="s">
        <v>2048</v>
      </c>
      <c r="J1306" s="103" t="s">
        <v>2049</v>
      </c>
      <c r="K1306" s="176" t="s">
        <v>2051</v>
      </c>
      <c r="L1306" s="266">
        <v>790832</v>
      </c>
    </row>
    <row r="1307" spans="1:12" ht="24" x14ac:dyDescent="0.2">
      <c r="A1307" s="197">
        <f t="shared" si="20"/>
        <v>1306</v>
      </c>
      <c r="B1307" s="9" t="s">
        <v>2009</v>
      </c>
      <c r="C1307" s="176" t="s">
        <v>2043</v>
      </c>
      <c r="D1307" s="176" t="s">
        <v>2044</v>
      </c>
      <c r="E1307" s="106" t="s">
        <v>2045</v>
      </c>
      <c r="F1307" s="39" t="s">
        <v>2046</v>
      </c>
      <c r="G1307" s="39" t="s">
        <v>2046</v>
      </c>
      <c r="H1307" s="176" t="s">
        <v>2047</v>
      </c>
      <c r="I1307" s="39" t="s">
        <v>2048</v>
      </c>
      <c r="J1307" s="103" t="s">
        <v>2049</v>
      </c>
      <c r="K1307" s="176" t="s">
        <v>2052</v>
      </c>
      <c r="L1307" s="266">
        <v>698735</v>
      </c>
    </row>
    <row r="1308" spans="1:12" ht="24" x14ac:dyDescent="0.2">
      <c r="A1308" s="197">
        <f t="shared" si="20"/>
        <v>1307</v>
      </c>
      <c r="B1308" s="9" t="s">
        <v>2009</v>
      </c>
      <c r="C1308" s="176" t="s">
        <v>2043</v>
      </c>
      <c r="D1308" s="176" t="s">
        <v>2044</v>
      </c>
      <c r="E1308" s="106" t="s">
        <v>2045</v>
      </c>
      <c r="F1308" s="39" t="s">
        <v>2046</v>
      </c>
      <c r="G1308" s="39" t="s">
        <v>2046</v>
      </c>
      <c r="H1308" s="176" t="s">
        <v>2047</v>
      </c>
      <c r="I1308" s="39" t="s">
        <v>2048</v>
      </c>
      <c r="J1308" s="103" t="s">
        <v>2049</v>
      </c>
      <c r="K1308" s="176" t="s">
        <v>2053</v>
      </c>
      <c r="L1308" s="266">
        <v>518621.6</v>
      </c>
    </row>
    <row r="1309" spans="1:12" ht="24" x14ac:dyDescent="0.2">
      <c r="A1309" s="197">
        <f t="shared" si="20"/>
        <v>1308</v>
      </c>
      <c r="B1309" s="9" t="s">
        <v>2009</v>
      </c>
      <c r="C1309" s="176" t="s">
        <v>2043</v>
      </c>
      <c r="D1309" s="176" t="s">
        <v>2044</v>
      </c>
      <c r="E1309" s="106" t="s">
        <v>2045</v>
      </c>
      <c r="F1309" s="39" t="s">
        <v>2046</v>
      </c>
      <c r="G1309" s="39" t="s">
        <v>2046</v>
      </c>
      <c r="H1309" s="176" t="s">
        <v>2047</v>
      </c>
      <c r="I1309" s="39" t="s">
        <v>2048</v>
      </c>
      <c r="J1309" s="103" t="s">
        <v>2049</v>
      </c>
      <c r="K1309" s="176" t="s">
        <v>2054</v>
      </c>
      <c r="L1309" s="266">
        <v>660635.73333333328</v>
      </c>
    </row>
    <row r="1310" spans="1:12" ht="24" x14ac:dyDescent="0.2">
      <c r="A1310" s="197">
        <f t="shared" si="20"/>
        <v>1309</v>
      </c>
      <c r="B1310" s="9" t="s">
        <v>2009</v>
      </c>
      <c r="C1310" s="176" t="s">
        <v>2043</v>
      </c>
      <c r="D1310" s="176" t="s">
        <v>2044</v>
      </c>
      <c r="E1310" s="106" t="s">
        <v>2045</v>
      </c>
      <c r="F1310" s="39" t="s">
        <v>2046</v>
      </c>
      <c r="G1310" s="39" t="s">
        <v>2046</v>
      </c>
      <c r="H1310" s="176" t="s">
        <v>2047</v>
      </c>
      <c r="I1310" s="39" t="s">
        <v>2048</v>
      </c>
      <c r="J1310" s="103" t="s">
        <v>2049</v>
      </c>
      <c r="K1310" s="176" t="s">
        <v>2055</v>
      </c>
      <c r="L1310" s="266">
        <v>615626.15666666662</v>
      </c>
    </row>
    <row r="1311" spans="1:12" ht="24" x14ac:dyDescent="0.2">
      <c r="A1311" s="197">
        <f t="shared" si="20"/>
        <v>1310</v>
      </c>
      <c r="B1311" s="9" t="s">
        <v>2009</v>
      </c>
      <c r="C1311" s="176" t="s">
        <v>2043</v>
      </c>
      <c r="D1311" s="176" t="s">
        <v>2044</v>
      </c>
      <c r="E1311" s="106" t="s">
        <v>2045</v>
      </c>
      <c r="F1311" s="39" t="s">
        <v>2046</v>
      </c>
      <c r="G1311" s="39" t="s">
        <v>2046</v>
      </c>
      <c r="H1311" s="176" t="s">
        <v>2047</v>
      </c>
      <c r="I1311" s="39" t="s">
        <v>2048</v>
      </c>
      <c r="J1311" s="103" t="s">
        <v>2049</v>
      </c>
      <c r="K1311" s="176" t="s">
        <v>2056</v>
      </c>
      <c r="L1311" s="266">
        <v>982530</v>
      </c>
    </row>
    <row r="1312" spans="1:12" ht="24" x14ac:dyDescent="0.2">
      <c r="A1312" s="197">
        <f t="shared" si="20"/>
        <v>1311</v>
      </c>
      <c r="B1312" s="9" t="s">
        <v>2009</v>
      </c>
      <c r="C1312" s="176" t="s">
        <v>2043</v>
      </c>
      <c r="D1312" s="176" t="s">
        <v>2044</v>
      </c>
      <c r="E1312" s="106" t="s">
        <v>2045</v>
      </c>
      <c r="F1312" s="39" t="s">
        <v>2046</v>
      </c>
      <c r="G1312" s="39" t="s">
        <v>2046</v>
      </c>
      <c r="H1312" s="176" t="s">
        <v>2047</v>
      </c>
      <c r="I1312" s="39" t="s">
        <v>2048</v>
      </c>
      <c r="J1312" s="103" t="s">
        <v>2049</v>
      </c>
      <c r="K1312" s="176" t="s">
        <v>2057</v>
      </c>
      <c r="L1312" s="266">
        <v>936046.79999999993</v>
      </c>
    </row>
    <row r="1313" spans="1:12" ht="24" x14ac:dyDescent="0.2">
      <c r="A1313" s="197">
        <f t="shared" si="20"/>
        <v>1312</v>
      </c>
      <c r="B1313" s="9" t="s">
        <v>2009</v>
      </c>
      <c r="C1313" s="176" t="s">
        <v>2043</v>
      </c>
      <c r="D1313" s="176" t="s">
        <v>2044</v>
      </c>
      <c r="E1313" s="106" t="s">
        <v>2045</v>
      </c>
      <c r="F1313" s="39" t="s">
        <v>2046</v>
      </c>
      <c r="G1313" s="39" t="s">
        <v>2046</v>
      </c>
      <c r="H1313" s="176" t="s">
        <v>2047</v>
      </c>
      <c r="I1313" s="39" t="s">
        <v>2048</v>
      </c>
      <c r="J1313" s="103" t="s">
        <v>2049</v>
      </c>
      <c r="K1313" s="176" t="s">
        <v>2058</v>
      </c>
      <c r="L1313" s="266">
        <v>693415.45</v>
      </c>
    </row>
    <row r="1314" spans="1:12" ht="24" x14ac:dyDescent="0.2">
      <c r="A1314" s="197">
        <f t="shared" si="20"/>
        <v>1313</v>
      </c>
      <c r="B1314" s="9" t="s">
        <v>2009</v>
      </c>
      <c r="C1314" s="176" t="s">
        <v>2043</v>
      </c>
      <c r="D1314" s="176" t="s">
        <v>2044</v>
      </c>
      <c r="E1314" s="106" t="s">
        <v>2045</v>
      </c>
      <c r="F1314" s="39" t="s">
        <v>2046</v>
      </c>
      <c r="G1314" s="39" t="s">
        <v>2046</v>
      </c>
      <c r="H1314" s="176" t="s">
        <v>2047</v>
      </c>
      <c r="I1314" s="39" t="s">
        <v>2048</v>
      </c>
      <c r="J1314" s="103" t="s">
        <v>2049</v>
      </c>
      <c r="K1314" s="176" t="s">
        <v>2059</v>
      </c>
      <c r="L1314" s="266">
        <v>826425.9</v>
      </c>
    </row>
    <row r="1315" spans="1:12" ht="24" x14ac:dyDescent="0.2">
      <c r="A1315" s="197">
        <f t="shared" si="20"/>
        <v>1314</v>
      </c>
      <c r="B1315" s="9" t="s">
        <v>2009</v>
      </c>
      <c r="C1315" s="176" t="s">
        <v>2043</v>
      </c>
      <c r="D1315" s="176" t="s">
        <v>2044</v>
      </c>
      <c r="E1315" s="106" t="s">
        <v>2045</v>
      </c>
      <c r="F1315" s="39" t="s">
        <v>2046</v>
      </c>
      <c r="G1315" s="39" t="s">
        <v>2046</v>
      </c>
      <c r="H1315" s="176" t="s">
        <v>2047</v>
      </c>
      <c r="I1315" s="39" t="s">
        <v>2048</v>
      </c>
      <c r="J1315" s="103" t="s">
        <v>2049</v>
      </c>
      <c r="K1315" s="176" t="s">
        <v>2060</v>
      </c>
      <c r="L1315" s="266">
        <v>1336905.51</v>
      </c>
    </row>
    <row r="1316" spans="1:12" ht="24" x14ac:dyDescent="0.2">
      <c r="A1316" s="197">
        <f t="shared" si="20"/>
        <v>1315</v>
      </c>
      <c r="B1316" s="9" t="s">
        <v>2009</v>
      </c>
      <c r="C1316" s="176" t="s">
        <v>2043</v>
      </c>
      <c r="D1316" s="176" t="s">
        <v>2044</v>
      </c>
      <c r="E1316" s="106" t="s">
        <v>2045</v>
      </c>
      <c r="F1316" s="39" t="s">
        <v>2046</v>
      </c>
      <c r="G1316" s="39" t="s">
        <v>2046</v>
      </c>
      <c r="H1316" s="176" t="s">
        <v>2047</v>
      </c>
      <c r="I1316" s="39" t="s">
        <v>2048</v>
      </c>
      <c r="J1316" s="103" t="s">
        <v>2049</v>
      </c>
      <c r="K1316" s="176" t="s">
        <v>2061</v>
      </c>
      <c r="L1316" s="266">
        <v>670000</v>
      </c>
    </row>
    <row r="1317" spans="1:12" ht="52.5" customHeight="1" x14ac:dyDescent="0.2">
      <c r="A1317" s="197">
        <f t="shared" si="20"/>
        <v>1316</v>
      </c>
      <c r="B1317" s="167" t="s">
        <v>5210</v>
      </c>
      <c r="C1317" s="167" t="s">
        <v>2072</v>
      </c>
      <c r="D1317" s="167" t="s">
        <v>955</v>
      </c>
      <c r="E1317" s="167" t="s">
        <v>2073</v>
      </c>
      <c r="F1317" s="167" t="s">
        <v>2074</v>
      </c>
      <c r="G1317" s="167" t="s">
        <v>2074</v>
      </c>
      <c r="H1317" s="167" t="s">
        <v>2075</v>
      </c>
      <c r="I1317" s="167">
        <v>84964496308</v>
      </c>
      <c r="J1317" s="167" t="s">
        <v>2076</v>
      </c>
      <c r="K1317" s="9" t="s">
        <v>2077</v>
      </c>
      <c r="L1317" s="210">
        <v>2000000</v>
      </c>
    </row>
    <row r="1318" spans="1:12" ht="44.25" customHeight="1" x14ac:dyDescent="0.2">
      <c r="A1318" s="197">
        <f t="shared" si="20"/>
        <v>1317</v>
      </c>
      <c r="B1318" s="167" t="s">
        <v>5210</v>
      </c>
      <c r="C1318" s="167" t="s">
        <v>2072</v>
      </c>
      <c r="D1318" s="167" t="s">
        <v>955</v>
      </c>
      <c r="E1318" s="167" t="s">
        <v>5080</v>
      </c>
      <c r="F1318" s="167" t="s">
        <v>5111</v>
      </c>
      <c r="G1318" s="167" t="s">
        <v>5111</v>
      </c>
      <c r="H1318" s="167" t="s">
        <v>2075</v>
      </c>
      <c r="I1318" s="167">
        <v>84964496308</v>
      </c>
      <c r="J1318" s="167" t="s">
        <v>2076</v>
      </c>
      <c r="K1318" s="9" t="s">
        <v>2078</v>
      </c>
      <c r="L1318" s="210">
        <v>800000</v>
      </c>
    </row>
    <row r="1319" spans="1:12" ht="36" x14ac:dyDescent="0.2">
      <c r="A1319" s="197">
        <f t="shared" si="20"/>
        <v>1318</v>
      </c>
      <c r="B1319" s="167" t="s">
        <v>5210</v>
      </c>
      <c r="C1319" s="167" t="s">
        <v>2072</v>
      </c>
      <c r="D1319" s="167" t="s">
        <v>955</v>
      </c>
      <c r="E1319" s="167" t="s">
        <v>5081</v>
      </c>
      <c r="F1319" s="167" t="s">
        <v>5112</v>
      </c>
      <c r="G1319" s="167" t="s">
        <v>5112</v>
      </c>
      <c r="H1319" s="167" t="s">
        <v>2075</v>
      </c>
      <c r="I1319" s="167">
        <v>84964496308</v>
      </c>
      <c r="J1319" s="167" t="s">
        <v>2076</v>
      </c>
      <c r="K1319" s="9" t="s">
        <v>2079</v>
      </c>
      <c r="L1319" s="210">
        <v>4000000</v>
      </c>
    </row>
    <row r="1320" spans="1:12" ht="36" x14ac:dyDescent="0.2">
      <c r="A1320" s="197">
        <f t="shared" si="20"/>
        <v>1319</v>
      </c>
      <c r="B1320" s="167" t="s">
        <v>5210</v>
      </c>
      <c r="C1320" s="167" t="s">
        <v>2072</v>
      </c>
      <c r="D1320" s="167" t="s">
        <v>955</v>
      </c>
      <c r="E1320" s="167" t="s">
        <v>5082</v>
      </c>
      <c r="F1320" s="167" t="s">
        <v>5113</v>
      </c>
      <c r="G1320" s="167" t="s">
        <v>5113</v>
      </c>
      <c r="H1320" s="167" t="s">
        <v>2075</v>
      </c>
      <c r="I1320" s="167">
        <v>84964496308</v>
      </c>
      <c r="J1320" s="167" t="s">
        <v>2076</v>
      </c>
      <c r="K1320" s="9" t="s">
        <v>2080</v>
      </c>
      <c r="L1320" s="210">
        <v>700000</v>
      </c>
    </row>
    <row r="1321" spans="1:12" ht="36" x14ac:dyDescent="0.2">
      <c r="A1321" s="197">
        <f t="shared" si="20"/>
        <v>1320</v>
      </c>
      <c r="B1321" s="167" t="s">
        <v>5210</v>
      </c>
      <c r="C1321" s="167" t="s">
        <v>2072</v>
      </c>
      <c r="D1321" s="167" t="s">
        <v>955</v>
      </c>
      <c r="E1321" s="167" t="s">
        <v>5083</v>
      </c>
      <c r="F1321" s="167" t="s">
        <v>5114</v>
      </c>
      <c r="G1321" s="167" t="s">
        <v>5114</v>
      </c>
      <c r="H1321" s="167" t="s">
        <v>2075</v>
      </c>
      <c r="I1321" s="167">
        <v>84964496308</v>
      </c>
      <c r="J1321" s="167" t="s">
        <v>2076</v>
      </c>
      <c r="K1321" s="9" t="s">
        <v>2081</v>
      </c>
      <c r="L1321" s="210">
        <v>600000</v>
      </c>
    </row>
    <row r="1322" spans="1:12" ht="36" x14ac:dyDescent="0.2">
      <c r="A1322" s="197">
        <f t="shared" si="20"/>
        <v>1321</v>
      </c>
      <c r="B1322" s="167" t="s">
        <v>5210</v>
      </c>
      <c r="C1322" s="167" t="s">
        <v>2072</v>
      </c>
      <c r="D1322" s="167" t="s">
        <v>955</v>
      </c>
      <c r="E1322" s="167" t="s">
        <v>5084</v>
      </c>
      <c r="F1322" s="167" t="s">
        <v>5115</v>
      </c>
      <c r="G1322" s="167" t="s">
        <v>5115</v>
      </c>
      <c r="H1322" s="167" t="s">
        <v>2075</v>
      </c>
      <c r="I1322" s="167">
        <v>84964496308</v>
      </c>
      <c r="J1322" s="167" t="s">
        <v>2076</v>
      </c>
      <c r="K1322" s="9" t="s">
        <v>2082</v>
      </c>
      <c r="L1322" s="210">
        <v>1200000</v>
      </c>
    </row>
    <row r="1323" spans="1:12" ht="36" x14ac:dyDescent="0.2">
      <c r="A1323" s="197">
        <f t="shared" si="20"/>
        <v>1322</v>
      </c>
      <c r="B1323" s="167" t="s">
        <v>5210</v>
      </c>
      <c r="C1323" s="167" t="s">
        <v>2072</v>
      </c>
      <c r="D1323" s="167" t="s">
        <v>955</v>
      </c>
      <c r="E1323" s="167" t="s">
        <v>5085</v>
      </c>
      <c r="F1323" s="167" t="s">
        <v>5116</v>
      </c>
      <c r="G1323" s="167" t="s">
        <v>5116</v>
      </c>
      <c r="H1323" s="167" t="s">
        <v>2075</v>
      </c>
      <c r="I1323" s="167">
        <v>84964496308</v>
      </c>
      <c r="J1323" s="167" t="s">
        <v>2076</v>
      </c>
      <c r="K1323" s="9" t="s">
        <v>2083</v>
      </c>
      <c r="L1323" s="210">
        <v>600000</v>
      </c>
    </row>
    <row r="1324" spans="1:12" ht="36" x14ac:dyDescent="0.2">
      <c r="A1324" s="197">
        <f t="shared" si="20"/>
        <v>1323</v>
      </c>
      <c r="B1324" s="167" t="s">
        <v>5210</v>
      </c>
      <c r="C1324" s="167" t="s">
        <v>2072</v>
      </c>
      <c r="D1324" s="167" t="s">
        <v>955</v>
      </c>
      <c r="E1324" s="167" t="s">
        <v>5086</v>
      </c>
      <c r="F1324" s="167" t="s">
        <v>5117</v>
      </c>
      <c r="G1324" s="167" t="s">
        <v>5117</v>
      </c>
      <c r="H1324" s="167" t="s">
        <v>2075</v>
      </c>
      <c r="I1324" s="167">
        <v>84964496308</v>
      </c>
      <c r="J1324" s="167" t="s">
        <v>2076</v>
      </c>
      <c r="K1324" s="9" t="s">
        <v>2084</v>
      </c>
      <c r="L1324" s="210">
        <v>1000000</v>
      </c>
    </row>
    <row r="1325" spans="1:12" ht="36" x14ac:dyDescent="0.2">
      <c r="A1325" s="197">
        <f t="shared" si="20"/>
        <v>1324</v>
      </c>
      <c r="B1325" s="167" t="s">
        <v>5210</v>
      </c>
      <c r="C1325" s="167" t="s">
        <v>2072</v>
      </c>
      <c r="D1325" s="167" t="s">
        <v>955</v>
      </c>
      <c r="E1325" s="167" t="s">
        <v>5087</v>
      </c>
      <c r="F1325" s="167" t="s">
        <v>5118</v>
      </c>
      <c r="G1325" s="167" t="s">
        <v>5118</v>
      </c>
      <c r="H1325" s="167" t="s">
        <v>2075</v>
      </c>
      <c r="I1325" s="167">
        <v>84964496308</v>
      </c>
      <c r="J1325" s="167" t="s">
        <v>2076</v>
      </c>
      <c r="K1325" s="9" t="s">
        <v>2085</v>
      </c>
      <c r="L1325" s="210">
        <v>2000000</v>
      </c>
    </row>
    <row r="1326" spans="1:12" ht="36" x14ac:dyDescent="0.2">
      <c r="A1326" s="197">
        <f t="shared" si="20"/>
        <v>1325</v>
      </c>
      <c r="B1326" s="167" t="s">
        <v>5210</v>
      </c>
      <c r="C1326" s="167" t="s">
        <v>2072</v>
      </c>
      <c r="D1326" s="167" t="s">
        <v>955</v>
      </c>
      <c r="E1326" s="167" t="s">
        <v>5088</v>
      </c>
      <c r="F1326" s="167" t="s">
        <v>5119</v>
      </c>
      <c r="G1326" s="167" t="s">
        <v>5119</v>
      </c>
      <c r="H1326" s="167" t="s">
        <v>2075</v>
      </c>
      <c r="I1326" s="167">
        <v>84964496308</v>
      </c>
      <c r="J1326" s="167" t="s">
        <v>2076</v>
      </c>
      <c r="K1326" s="9" t="s">
        <v>2086</v>
      </c>
      <c r="L1326" s="210">
        <v>6000000</v>
      </c>
    </row>
    <row r="1327" spans="1:12" ht="36" x14ac:dyDescent="0.2">
      <c r="A1327" s="197">
        <f t="shared" si="20"/>
        <v>1326</v>
      </c>
      <c r="B1327" s="167" t="s">
        <v>5210</v>
      </c>
      <c r="C1327" s="167" t="s">
        <v>2072</v>
      </c>
      <c r="D1327" s="167" t="s">
        <v>955</v>
      </c>
      <c r="E1327" s="167" t="s">
        <v>5089</v>
      </c>
      <c r="F1327" s="167" t="s">
        <v>5120</v>
      </c>
      <c r="G1327" s="167" t="s">
        <v>5120</v>
      </c>
      <c r="H1327" s="167" t="s">
        <v>2075</v>
      </c>
      <c r="I1327" s="167">
        <v>84964496308</v>
      </c>
      <c r="J1327" s="167" t="s">
        <v>2076</v>
      </c>
      <c r="K1327" s="9" t="s">
        <v>2087</v>
      </c>
      <c r="L1327" s="210">
        <v>4000000</v>
      </c>
    </row>
    <row r="1328" spans="1:12" ht="36" x14ac:dyDescent="0.2">
      <c r="A1328" s="197">
        <f t="shared" si="20"/>
        <v>1327</v>
      </c>
      <c r="B1328" s="167" t="s">
        <v>5210</v>
      </c>
      <c r="C1328" s="167" t="s">
        <v>2072</v>
      </c>
      <c r="D1328" s="167" t="s">
        <v>955</v>
      </c>
      <c r="E1328" s="167" t="s">
        <v>5090</v>
      </c>
      <c r="F1328" s="167" t="s">
        <v>5121</v>
      </c>
      <c r="G1328" s="167" t="s">
        <v>5121</v>
      </c>
      <c r="H1328" s="167" t="s">
        <v>2075</v>
      </c>
      <c r="I1328" s="167">
        <v>84964496308</v>
      </c>
      <c r="J1328" s="167" t="s">
        <v>2076</v>
      </c>
      <c r="K1328" s="9" t="s">
        <v>2088</v>
      </c>
      <c r="L1328" s="210">
        <v>1300000</v>
      </c>
    </row>
    <row r="1329" spans="1:12" ht="36" x14ac:dyDescent="0.2">
      <c r="A1329" s="197">
        <f t="shared" si="20"/>
        <v>1328</v>
      </c>
      <c r="B1329" s="167" t="s">
        <v>5210</v>
      </c>
      <c r="C1329" s="167" t="s">
        <v>2072</v>
      </c>
      <c r="D1329" s="167" t="s">
        <v>955</v>
      </c>
      <c r="E1329" s="167" t="s">
        <v>5091</v>
      </c>
      <c r="F1329" s="167" t="s">
        <v>5122</v>
      </c>
      <c r="G1329" s="167" t="s">
        <v>5122</v>
      </c>
      <c r="H1329" s="167" t="s">
        <v>2075</v>
      </c>
      <c r="I1329" s="167">
        <v>84964496308</v>
      </c>
      <c r="J1329" s="167" t="s">
        <v>2076</v>
      </c>
      <c r="K1329" s="9" t="s">
        <v>2089</v>
      </c>
      <c r="L1329" s="210">
        <v>1800000</v>
      </c>
    </row>
    <row r="1330" spans="1:12" ht="36" x14ac:dyDescent="0.2">
      <c r="A1330" s="197">
        <f t="shared" si="20"/>
        <v>1329</v>
      </c>
      <c r="B1330" s="167" t="s">
        <v>5210</v>
      </c>
      <c r="C1330" s="167" t="s">
        <v>2072</v>
      </c>
      <c r="D1330" s="167" t="s">
        <v>955</v>
      </c>
      <c r="E1330" s="167" t="s">
        <v>5092</v>
      </c>
      <c r="F1330" s="167" t="s">
        <v>5123</v>
      </c>
      <c r="G1330" s="167" t="s">
        <v>5123</v>
      </c>
      <c r="H1330" s="167" t="s">
        <v>2075</v>
      </c>
      <c r="I1330" s="167">
        <v>84964496308</v>
      </c>
      <c r="J1330" s="167" t="s">
        <v>2076</v>
      </c>
      <c r="K1330" s="9" t="s">
        <v>2090</v>
      </c>
      <c r="L1330" s="210">
        <v>1600000</v>
      </c>
    </row>
    <row r="1331" spans="1:12" ht="36" x14ac:dyDescent="0.2">
      <c r="A1331" s="197">
        <f t="shared" si="20"/>
        <v>1330</v>
      </c>
      <c r="B1331" s="167" t="s">
        <v>5210</v>
      </c>
      <c r="C1331" s="167" t="s">
        <v>2072</v>
      </c>
      <c r="D1331" s="167" t="s">
        <v>955</v>
      </c>
      <c r="E1331" s="167" t="s">
        <v>5093</v>
      </c>
      <c r="F1331" s="167" t="s">
        <v>5124</v>
      </c>
      <c r="G1331" s="167" t="s">
        <v>5124</v>
      </c>
      <c r="H1331" s="167" t="s">
        <v>2075</v>
      </c>
      <c r="I1331" s="167">
        <v>84964496308</v>
      </c>
      <c r="J1331" s="167" t="s">
        <v>2076</v>
      </c>
      <c r="K1331" s="9" t="s">
        <v>2091</v>
      </c>
      <c r="L1331" s="210">
        <v>800000</v>
      </c>
    </row>
    <row r="1332" spans="1:12" ht="36" x14ac:dyDescent="0.2">
      <c r="A1332" s="197">
        <f t="shared" si="20"/>
        <v>1331</v>
      </c>
      <c r="B1332" s="167" t="s">
        <v>5210</v>
      </c>
      <c r="C1332" s="167" t="s">
        <v>2072</v>
      </c>
      <c r="D1332" s="167" t="s">
        <v>955</v>
      </c>
      <c r="E1332" s="167" t="s">
        <v>5094</v>
      </c>
      <c r="F1332" s="167" t="s">
        <v>5125</v>
      </c>
      <c r="G1332" s="167" t="s">
        <v>5125</v>
      </c>
      <c r="H1332" s="167" t="s">
        <v>2075</v>
      </c>
      <c r="I1332" s="167">
        <v>84964496308</v>
      </c>
      <c r="J1332" s="167" t="s">
        <v>2076</v>
      </c>
      <c r="K1332" s="9" t="s">
        <v>2092</v>
      </c>
      <c r="L1332" s="210">
        <v>600000</v>
      </c>
    </row>
    <row r="1333" spans="1:12" ht="36" x14ac:dyDescent="0.2">
      <c r="A1333" s="197">
        <f t="shared" si="20"/>
        <v>1332</v>
      </c>
      <c r="B1333" s="167" t="s">
        <v>5210</v>
      </c>
      <c r="C1333" s="167" t="s">
        <v>2072</v>
      </c>
      <c r="D1333" s="167" t="s">
        <v>955</v>
      </c>
      <c r="E1333" s="167" t="s">
        <v>5095</v>
      </c>
      <c r="F1333" s="167" t="s">
        <v>5126</v>
      </c>
      <c r="G1333" s="167" t="s">
        <v>5126</v>
      </c>
      <c r="H1333" s="167" t="s">
        <v>2075</v>
      </c>
      <c r="I1333" s="167">
        <v>84964496308</v>
      </c>
      <c r="J1333" s="167" t="s">
        <v>2076</v>
      </c>
      <c r="K1333" s="9" t="s">
        <v>2093</v>
      </c>
      <c r="L1333" s="210">
        <v>3500000</v>
      </c>
    </row>
    <row r="1334" spans="1:12" ht="36" x14ac:dyDescent="0.2">
      <c r="A1334" s="197">
        <f t="shared" si="20"/>
        <v>1333</v>
      </c>
      <c r="B1334" s="167" t="s">
        <v>5210</v>
      </c>
      <c r="C1334" s="167" t="s">
        <v>2072</v>
      </c>
      <c r="D1334" s="167" t="s">
        <v>955</v>
      </c>
      <c r="E1334" s="167" t="s">
        <v>5096</v>
      </c>
      <c r="F1334" s="167" t="s">
        <v>5127</v>
      </c>
      <c r="G1334" s="167" t="s">
        <v>5127</v>
      </c>
      <c r="H1334" s="167" t="s">
        <v>2075</v>
      </c>
      <c r="I1334" s="167">
        <v>84964496308</v>
      </c>
      <c r="J1334" s="167" t="s">
        <v>2076</v>
      </c>
      <c r="K1334" s="9" t="s">
        <v>2094</v>
      </c>
      <c r="L1334" s="210">
        <v>2200000</v>
      </c>
    </row>
    <row r="1335" spans="1:12" ht="36" x14ac:dyDescent="0.2">
      <c r="A1335" s="197">
        <f t="shared" si="20"/>
        <v>1334</v>
      </c>
      <c r="B1335" s="167" t="s">
        <v>5210</v>
      </c>
      <c r="C1335" s="167" t="s">
        <v>2072</v>
      </c>
      <c r="D1335" s="167" t="s">
        <v>955</v>
      </c>
      <c r="E1335" s="167" t="s">
        <v>5097</v>
      </c>
      <c r="F1335" s="167" t="s">
        <v>5128</v>
      </c>
      <c r="G1335" s="167" t="s">
        <v>5128</v>
      </c>
      <c r="H1335" s="167" t="s">
        <v>2075</v>
      </c>
      <c r="I1335" s="167">
        <v>84964496308</v>
      </c>
      <c r="J1335" s="167" t="s">
        <v>2076</v>
      </c>
      <c r="K1335" s="9" t="s">
        <v>2095</v>
      </c>
      <c r="L1335" s="210">
        <v>1100000</v>
      </c>
    </row>
    <row r="1336" spans="1:12" ht="36" x14ac:dyDescent="0.2">
      <c r="A1336" s="197">
        <f t="shared" si="20"/>
        <v>1335</v>
      </c>
      <c r="B1336" s="167" t="s">
        <v>5210</v>
      </c>
      <c r="C1336" s="167" t="s">
        <v>2072</v>
      </c>
      <c r="D1336" s="167" t="s">
        <v>955</v>
      </c>
      <c r="E1336" s="167" t="s">
        <v>5098</v>
      </c>
      <c r="F1336" s="167" t="s">
        <v>5129</v>
      </c>
      <c r="G1336" s="167" t="s">
        <v>5129</v>
      </c>
      <c r="H1336" s="167" t="s">
        <v>2075</v>
      </c>
      <c r="I1336" s="167">
        <v>84964496308</v>
      </c>
      <c r="J1336" s="167" t="s">
        <v>2076</v>
      </c>
      <c r="K1336" s="9" t="s">
        <v>2096</v>
      </c>
      <c r="L1336" s="210">
        <v>600000</v>
      </c>
    </row>
    <row r="1337" spans="1:12" ht="36" x14ac:dyDescent="0.2">
      <c r="A1337" s="197">
        <f t="shared" si="20"/>
        <v>1336</v>
      </c>
      <c r="B1337" s="167" t="s">
        <v>5210</v>
      </c>
      <c r="C1337" s="167" t="s">
        <v>2072</v>
      </c>
      <c r="D1337" s="167" t="s">
        <v>955</v>
      </c>
      <c r="E1337" s="167" t="s">
        <v>5099</v>
      </c>
      <c r="F1337" s="167" t="s">
        <v>5130</v>
      </c>
      <c r="G1337" s="167" t="s">
        <v>5130</v>
      </c>
      <c r="H1337" s="167" t="s">
        <v>2075</v>
      </c>
      <c r="I1337" s="167">
        <v>84964496308</v>
      </c>
      <c r="J1337" s="167" t="s">
        <v>2076</v>
      </c>
      <c r="K1337" s="9" t="s">
        <v>2097</v>
      </c>
      <c r="L1337" s="210">
        <v>2400000</v>
      </c>
    </row>
    <row r="1338" spans="1:12" ht="36" x14ac:dyDescent="0.2">
      <c r="A1338" s="197">
        <f t="shared" si="20"/>
        <v>1337</v>
      </c>
      <c r="B1338" s="167" t="s">
        <v>5210</v>
      </c>
      <c r="C1338" s="167" t="s">
        <v>2072</v>
      </c>
      <c r="D1338" s="167" t="s">
        <v>955</v>
      </c>
      <c r="E1338" s="167" t="s">
        <v>5100</v>
      </c>
      <c r="F1338" s="167" t="s">
        <v>5131</v>
      </c>
      <c r="G1338" s="167" t="s">
        <v>5131</v>
      </c>
      <c r="H1338" s="167" t="s">
        <v>2075</v>
      </c>
      <c r="I1338" s="167">
        <v>84964496308</v>
      </c>
      <c r="J1338" s="167" t="s">
        <v>2076</v>
      </c>
      <c r="K1338" s="9" t="s">
        <v>2098</v>
      </c>
      <c r="L1338" s="210">
        <v>2200000</v>
      </c>
    </row>
    <row r="1339" spans="1:12" ht="36" x14ac:dyDescent="0.2">
      <c r="A1339" s="197">
        <f t="shared" si="20"/>
        <v>1338</v>
      </c>
      <c r="B1339" s="167" t="s">
        <v>5210</v>
      </c>
      <c r="C1339" s="167" t="s">
        <v>2072</v>
      </c>
      <c r="D1339" s="167" t="s">
        <v>955</v>
      </c>
      <c r="E1339" s="167" t="s">
        <v>5101</v>
      </c>
      <c r="F1339" s="167" t="s">
        <v>5132</v>
      </c>
      <c r="G1339" s="167" t="s">
        <v>5132</v>
      </c>
      <c r="H1339" s="167" t="s">
        <v>2075</v>
      </c>
      <c r="I1339" s="167">
        <v>84964496308</v>
      </c>
      <c r="J1339" s="167" t="s">
        <v>2076</v>
      </c>
      <c r="K1339" s="9" t="s">
        <v>2099</v>
      </c>
      <c r="L1339" s="210">
        <v>600000</v>
      </c>
    </row>
    <row r="1340" spans="1:12" ht="36" x14ac:dyDescent="0.2">
      <c r="A1340" s="197">
        <f t="shared" si="20"/>
        <v>1339</v>
      </c>
      <c r="B1340" s="167" t="s">
        <v>5210</v>
      </c>
      <c r="C1340" s="167" t="s">
        <v>2072</v>
      </c>
      <c r="D1340" s="167" t="s">
        <v>955</v>
      </c>
      <c r="E1340" s="167" t="s">
        <v>5102</v>
      </c>
      <c r="F1340" s="167" t="s">
        <v>5133</v>
      </c>
      <c r="G1340" s="167" t="s">
        <v>5133</v>
      </c>
      <c r="H1340" s="167" t="s">
        <v>2075</v>
      </c>
      <c r="I1340" s="167">
        <v>84964496308</v>
      </c>
      <c r="J1340" s="167" t="s">
        <v>2076</v>
      </c>
      <c r="K1340" s="9" t="s">
        <v>2100</v>
      </c>
      <c r="L1340" s="210">
        <v>1100000</v>
      </c>
    </row>
    <row r="1341" spans="1:12" ht="36" x14ac:dyDescent="0.2">
      <c r="A1341" s="197">
        <f t="shared" si="20"/>
        <v>1340</v>
      </c>
      <c r="B1341" s="167" t="s">
        <v>5210</v>
      </c>
      <c r="C1341" s="167" t="s">
        <v>2072</v>
      </c>
      <c r="D1341" s="167" t="s">
        <v>955</v>
      </c>
      <c r="E1341" s="167" t="s">
        <v>5103</v>
      </c>
      <c r="F1341" s="167" t="s">
        <v>5134</v>
      </c>
      <c r="G1341" s="167" t="s">
        <v>5134</v>
      </c>
      <c r="H1341" s="167" t="s">
        <v>2075</v>
      </c>
      <c r="I1341" s="167">
        <v>84964496308</v>
      </c>
      <c r="J1341" s="167" t="s">
        <v>2076</v>
      </c>
      <c r="K1341" s="9" t="s">
        <v>2101</v>
      </c>
      <c r="L1341" s="210">
        <v>130000</v>
      </c>
    </row>
    <row r="1342" spans="1:12" ht="36" x14ac:dyDescent="0.2">
      <c r="A1342" s="197">
        <f t="shared" si="20"/>
        <v>1341</v>
      </c>
      <c r="B1342" s="167" t="s">
        <v>5210</v>
      </c>
      <c r="C1342" s="167" t="s">
        <v>2072</v>
      </c>
      <c r="D1342" s="167" t="s">
        <v>955</v>
      </c>
      <c r="E1342" s="167" t="s">
        <v>5104</v>
      </c>
      <c r="F1342" s="167" t="s">
        <v>5135</v>
      </c>
      <c r="G1342" s="167" t="s">
        <v>5135</v>
      </c>
      <c r="H1342" s="167" t="s">
        <v>2075</v>
      </c>
      <c r="I1342" s="167">
        <v>84964496308</v>
      </c>
      <c r="J1342" s="167" t="s">
        <v>2076</v>
      </c>
      <c r="K1342" s="9" t="s">
        <v>2102</v>
      </c>
      <c r="L1342" s="210">
        <v>1100000</v>
      </c>
    </row>
    <row r="1343" spans="1:12" ht="36" x14ac:dyDescent="0.2">
      <c r="A1343" s="197">
        <f t="shared" si="20"/>
        <v>1342</v>
      </c>
      <c r="B1343" s="167" t="s">
        <v>5210</v>
      </c>
      <c r="C1343" s="167" t="s">
        <v>2072</v>
      </c>
      <c r="D1343" s="167" t="s">
        <v>955</v>
      </c>
      <c r="E1343" s="167" t="s">
        <v>5105</v>
      </c>
      <c r="F1343" s="167" t="s">
        <v>5136</v>
      </c>
      <c r="G1343" s="167" t="s">
        <v>5136</v>
      </c>
      <c r="H1343" s="167" t="s">
        <v>2075</v>
      </c>
      <c r="I1343" s="167">
        <v>84964496308</v>
      </c>
      <c r="J1343" s="167" t="s">
        <v>2076</v>
      </c>
      <c r="K1343" s="9" t="s">
        <v>2103</v>
      </c>
      <c r="L1343" s="210">
        <v>650000</v>
      </c>
    </row>
    <row r="1344" spans="1:12" ht="36" x14ac:dyDescent="0.2">
      <c r="A1344" s="197">
        <f t="shared" si="20"/>
        <v>1343</v>
      </c>
      <c r="B1344" s="167" t="s">
        <v>5210</v>
      </c>
      <c r="C1344" s="167" t="s">
        <v>2072</v>
      </c>
      <c r="D1344" s="167" t="s">
        <v>955</v>
      </c>
      <c r="E1344" s="167" t="s">
        <v>5106</v>
      </c>
      <c r="F1344" s="167" t="s">
        <v>5137</v>
      </c>
      <c r="G1344" s="167" t="s">
        <v>5137</v>
      </c>
      <c r="H1344" s="167" t="s">
        <v>2075</v>
      </c>
      <c r="I1344" s="167">
        <v>84964496308</v>
      </c>
      <c r="J1344" s="167" t="s">
        <v>2076</v>
      </c>
      <c r="K1344" s="9" t="s">
        <v>2104</v>
      </c>
      <c r="L1344" s="210">
        <v>700000</v>
      </c>
    </row>
    <row r="1345" spans="1:12" ht="36" x14ac:dyDescent="0.2">
      <c r="A1345" s="197">
        <f t="shared" si="20"/>
        <v>1344</v>
      </c>
      <c r="B1345" s="167" t="s">
        <v>5210</v>
      </c>
      <c r="C1345" s="167" t="s">
        <v>2072</v>
      </c>
      <c r="D1345" s="167" t="s">
        <v>955</v>
      </c>
      <c r="E1345" s="167" t="s">
        <v>5107</v>
      </c>
      <c r="F1345" s="167" t="s">
        <v>5138</v>
      </c>
      <c r="G1345" s="167" t="s">
        <v>5138</v>
      </c>
      <c r="H1345" s="167" t="s">
        <v>2075</v>
      </c>
      <c r="I1345" s="167">
        <v>84964496308</v>
      </c>
      <c r="J1345" s="167" t="s">
        <v>2076</v>
      </c>
      <c r="K1345" s="9" t="s">
        <v>2105</v>
      </c>
      <c r="L1345" s="210">
        <v>700000</v>
      </c>
    </row>
    <row r="1346" spans="1:12" ht="36" x14ac:dyDescent="0.2">
      <c r="A1346" s="197">
        <f t="shared" si="20"/>
        <v>1345</v>
      </c>
      <c r="B1346" s="167" t="s">
        <v>5210</v>
      </c>
      <c r="C1346" s="167" t="s">
        <v>2072</v>
      </c>
      <c r="D1346" s="167" t="s">
        <v>955</v>
      </c>
      <c r="E1346" s="167" t="s">
        <v>5108</v>
      </c>
      <c r="F1346" s="167" t="s">
        <v>5139</v>
      </c>
      <c r="G1346" s="167" t="s">
        <v>5139</v>
      </c>
      <c r="H1346" s="167" t="s">
        <v>2075</v>
      </c>
      <c r="I1346" s="167">
        <v>84964496308</v>
      </c>
      <c r="J1346" s="167" t="s">
        <v>2076</v>
      </c>
      <c r="K1346" s="9" t="s">
        <v>2106</v>
      </c>
      <c r="L1346" s="210">
        <v>600000</v>
      </c>
    </row>
    <row r="1347" spans="1:12" ht="36" x14ac:dyDescent="0.2">
      <c r="A1347" s="197">
        <f t="shared" si="20"/>
        <v>1346</v>
      </c>
      <c r="B1347" s="167" t="s">
        <v>5210</v>
      </c>
      <c r="C1347" s="167" t="s">
        <v>2072</v>
      </c>
      <c r="D1347" s="167" t="s">
        <v>955</v>
      </c>
      <c r="E1347" s="167" t="s">
        <v>5109</v>
      </c>
      <c r="F1347" s="167" t="s">
        <v>5140</v>
      </c>
      <c r="G1347" s="167" t="s">
        <v>5140</v>
      </c>
      <c r="H1347" s="167" t="s">
        <v>2075</v>
      </c>
      <c r="I1347" s="167">
        <v>84964496308</v>
      </c>
      <c r="J1347" s="167" t="s">
        <v>2076</v>
      </c>
      <c r="K1347" s="9" t="s">
        <v>2107</v>
      </c>
      <c r="L1347" s="210">
        <v>600000</v>
      </c>
    </row>
    <row r="1348" spans="1:12" ht="36" x14ac:dyDescent="0.2">
      <c r="A1348" s="197">
        <f t="shared" ref="A1348:A1411" si="21">A1347+1</f>
        <v>1347</v>
      </c>
      <c r="B1348" s="167" t="s">
        <v>5210</v>
      </c>
      <c r="C1348" s="167" t="s">
        <v>2072</v>
      </c>
      <c r="D1348" s="167" t="s">
        <v>955</v>
      </c>
      <c r="E1348" s="167" t="s">
        <v>5110</v>
      </c>
      <c r="F1348" s="167" t="s">
        <v>5141</v>
      </c>
      <c r="G1348" s="167" t="s">
        <v>5141</v>
      </c>
      <c r="H1348" s="167" t="s">
        <v>2075</v>
      </c>
      <c r="I1348" s="167">
        <v>84964496308</v>
      </c>
      <c r="J1348" s="167" t="s">
        <v>2076</v>
      </c>
      <c r="K1348" s="9" t="s">
        <v>2108</v>
      </c>
      <c r="L1348" s="210">
        <v>500000</v>
      </c>
    </row>
    <row r="1349" spans="1:12" ht="41.25" customHeight="1" x14ac:dyDescent="0.2">
      <c r="A1349" s="197">
        <f t="shared" si="21"/>
        <v>1348</v>
      </c>
      <c r="B1349" s="167" t="s">
        <v>5210</v>
      </c>
      <c r="C1349" s="175" t="s">
        <v>2063</v>
      </c>
      <c r="D1349" s="175" t="s">
        <v>577</v>
      </c>
      <c r="E1349" s="175" t="s">
        <v>152</v>
      </c>
      <c r="F1349" s="175" t="s">
        <v>2064</v>
      </c>
      <c r="G1349" s="175" t="s">
        <v>2064</v>
      </c>
      <c r="H1349" s="175" t="s">
        <v>2065</v>
      </c>
      <c r="I1349" s="175">
        <v>84964420022</v>
      </c>
      <c r="J1349" s="267" t="s">
        <v>2066</v>
      </c>
      <c r="K1349" s="268" t="s">
        <v>2109</v>
      </c>
      <c r="L1349" s="210">
        <v>605525</v>
      </c>
    </row>
    <row r="1350" spans="1:12" ht="36" x14ac:dyDescent="0.2">
      <c r="A1350" s="197">
        <f t="shared" si="21"/>
        <v>1349</v>
      </c>
      <c r="B1350" s="167" t="s">
        <v>5210</v>
      </c>
      <c r="C1350" s="175" t="s">
        <v>2063</v>
      </c>
      <c r="D1350" s="175" t="s">
        <v>577</v>
      </c>
      <c r="E1350" s="175" t="s">
        <v>152</v>
      </c>
      <c r="F1350" s="175" t="s">
        <v>2064</v>
      </c>
      <c r="G1350" s="175" t="s">
        <v>2064</v>
      </c>
      <c r="H1350" s="175" t="s">
        <v>2065</v>
      </c>
      <c r="I1350" s="175">
        <v>84964420022</v>
      </c>
      <c r="J1350" s="267" t="s">
        <v>2066</v>
      </c>
      <c r="K1350" s="268" t="s">
        <v>2110</v>
      </c>
      <c r="L1350" s="210">
        <v>2159446</v>
      </c>
    </row>
    <row r="1351" spans="1:12" ht="36" x14ac:dyDescent="0.2">
      <c r="A1351" s="197">
        <f t="shared" si="21"/>
        <v>1350</v>
      </c>
      <c r="B1351" s="167" t="s">
        <v>5210</v>
      </c>
      <c r="C1351" s="175" t="s">
        <v>2063</v>
      </c>
      <c r="D1351" s="175" t="s">
        <v>577</v>
      </c>
      <c r="E1351" s="175" t="s">
        <v>152</v>
      </c>
      <c r="F1351" s="175" t="s">
        <v>2064</v>
      </c>
      <c r="G1351" s="175" t="s">
        <v>2064</v>
      </c>
      <c r="H1351" s="175" t="s">
        <v>2065</v>
      </c>
      <c r="I1351" s="175">
        <v>84964420022</v>
      </c>
      <c r="J1351" s="267" t="s">
        <v>2066</v>
      </c>
      <c r="K1351" s="268" t="s">
        <v>2111</v>
      </c>
      <c r="L1351" s="210">
        <v>457077</v>
      </c>
    </row>
    <row r="1352" spans="1:12" ht="39.75" customHeight="1" x14ac:dyDescent="0.2">
      <c r="A1352" s="197">
        <f t="shared" si="21"/>
        <v>1351</v>
      </c>
      <c r="B1352" s="167" t="s">
        <v>5210</v>
      </c>
      <c r="C1352" s="175" t="s">
        <v>2067</v>
      </c>
      <c r="D1352" s="175" t="s">
        <v>2112</v>
      </c>
      <c r="E1352" s="175" t="s">
        <v>2068</v>
      </c>
      <c r="F1352" s="175" t="s">
        <v>2069</v>
      </c>
      <c r="G1352" s="175" t="s">
        <v>2069</v>
      </c>
      <c r="H1352" s="175" t="s">
        <v>2070</v>
      </c>
      <c r="I1352" s="175">
        <v>84944448996</v>
      </c>
      <c r="J1352" s="269" t="s">
        <v>2113</v>
      </c>
      <c r="K1352" s="9" t="s">
        <v>2114</v>
      </c>
      <c r="L1352" s="210">
        <v>2800000</v>
      </c>
    </row>
    <row r="1353" spans="1:12" ht="36" x14ac:dyDescent="0.2">
      <c r="A1353" s="197">
        <f t="shared" si="21"/>
        <v>1352</v>
      </c>
      <c r="B1353" s="167" t="s">
        <v>5210</v>
      </c>
      <c r="C1353" s="175" t="s">
        <v>2067</v>
      </c>
      <c r="D1353" s="175" t="s">
        <v>2112</v>
      </c>
      <c r="E1353" s="175" t="s">
        <v>2068</v>
      </c>
      <c r="F1353" s="175" t="s">
        <v>2069</v>
      </c>
      <c r="G1353" s="175" t="s">
        <v>2069</v>
      </c>
      <c r="H1353" s="175" t="s">
        <v>2070</v>
      </c>
      <c r="I1353" s="175">
        <v>84944448996</v>
      </c>
      <c r="J1353" s="269" t="s">
        <v>2113</v>
      </c>
      <c r="K1353" s="9" t="s">
        <v>2115</v>
      </c>
      <c r="L1353" s="210">
        <v>87000000</v>
      </c>
    </row>
    <row r="1354" spans="1:12" ht="36" x14ac:dyDescent="0.2">
      <c r="A1354" s="197">
        <f t="shared" si="21"/>
        <v>1353</v>
      </c>
      <c r="B1354" s="167" t="s">
        <v>5210</v>
      </c>
      <c r="C1354" s="175" t="s">
        <v>2067</v>
      </c>
      <c r="D1354" s="175" t="s">
        <v>2112</v>
      </c>
      <c r="E1354" s="175" t="s">
        <v>2068</v>
      </c>
      <c r="F1354" s="175" t="s">
        <v>2069</v>
      </c>
      <c r="G1354" s="175" t="s">
        <v>2069</v>
      </c>
      <c r="H1354" s="175" t="s">
        <v>2070</v>
      </c>
      <c r="I1354" s="175">
        <v>84944448996</v>
      </c>
      <c r="J1354" s="269" t="s">
        <v>2113</v>
      </c>
      <c r="K1354" s="9" t="s">
        <v>2116</v>
      </c>
      <c r="L1354" s="210">
        <v>25000000</v>
      </c>
    </row>
    <row r="1355" spans="1:12" ht="36" x14ac:dyDescent="0.2">
      <c r="A1355" s="197">
        <f t="shared" si="21"/>
        <v>1354</v>
      </c>
      <c r="B1355" s="167" t="s">
        <v>5210</v>
      </c>
      <c r="C1355" s="175" t="s">
        <v>2067</v>
      </c>
      <c r="D1355" s="175" t="s">
        <v>2112</v>
      </c>
      <c r="E1355" s="175" t="s">
        <v>2068</v>
      </c>
      <c r="F1355" s="175" t="s">
        <v>2069</v>
      </c>
      <c r="G1355" s="175" t="s">
        <v>2069</v>
      </c>
      <c r="H1355" s="175" t="s">
        <v>2070</v>
      </c>
      <c r="I1355" s="175">
        <v>84944448996</v>
      </c>
      <c r="J1355" s="269" t="s">
        <v>2113</v>
      </c>
      <c r="K1355" s="9" t="s">
        <v>1309</v>
      </c>
      <c r="L1355" s="210">
        <v>500000</v>
      </c>
    </row>
    <row r="1356" spans="1:12" ht="36" x14ac:dyDescent="0.2">
      <c r="A1356" s="197">
        <f t="shared" si="21"/>
        <v>1355</v>
      </c>
      <c r="B1356" s="167" t="s">
        <v>5210</v>
      </c>
      <c r="C1356" s="175" t="s">
        <v>2067</v>
      </c>
      <c r="D1356" s="175" t="s">
        <v>2112</v>
      </c>
      <c r="E1356" s="175" t="s">
        <v>2068</v>
      </c>
      <c r="F1356" s="175" t="s">
        <v>2069</v>
      </c>
      <c r="G1356" s="175" t="s">
        <v>2069</v>
      </c>
      <c r="H1356" s="175" t="s">
        <v>2070</v>
      </c>
      <c r="I1356" s="175">
        <v>84944448996</v>
      </c>
      <c r="J1356" s="269" t="s">
        <v>2113</v>
      </c>
      <c r="K1356" s="9" t="s">
        <v>2117</v>
      </c>
      <c r="L1356" s="210">
        <v>500000</v>
      </c>
    </row>
    <row r="1357" spans="1:12" ht="36" x14ac:dyDescent="0.2">
      <c r="A1357" s="197">
        <f t="shared" si="21"/>
        <v>1356</v>
      </c>
      <c r="B1357" s="167" t="s">
        <v>5210</v>
      </c>
      <c r="C1357" s="175" t="s">
        <v>2067</v>
      </c>
      <c r="D1357" s="175" t="s">
        <v>2112</v>
      </c>
      <c r="E1357" s="175" t="s">
        <v>2068</v>
      </c>
      <c r="F1357" s="175" t="s">
        <v>2069</v>
      </c>
      <c r="G1357" s="175" t="s">
        <v>2069</v>
      </c>
      <c r="H1357" s="175" t="s">
        <v>2070</v>
      </c>
      <c r="I1357" s="175">
        <v>84944448996</v>
      </c>
      <c r="J1357" s="269" t="s">
        <v>2113</v>
      </c>
      <c r="K1357" s="9" t="s">
        <v>2118</v>
      </c>
      <c r="L1357" s="210">
        <v>2000000</v>
      </c>
    </row>
    <row r="1358" spans="1:12" ht="36" x14ac:dyDescent="0.2">
      <c r="A1358" s="197">
        <f t="shared" si="21"/>
        <v>1357</v>
      </c>
      <c r="B1358" s="167" t="s">
        <v>5210</v>
      </c>
      <c r="C1358" s="175" t="s">
        <v>2067</v>
      </c>
      <c r="D1358" s="175" t="s">
        <v>2112</v>
      </c>
      <c r="E1358" s="175" t="s">
        <v>2068</v>
      </c>
      <c r="F1358" s="175" t="s">
        <v>2069</v>
      </c>
      <c r="G1358" s="175" t="s">
        <v>2069</v>
      </c>
      <c r="H1358" s="175" t="s">
        <v>2070</v>
      </c>
      <c r="I1358" s="175">
        <v>84944448996</v>
      </c>
      <c r="J1358" s="269" t="s">
        <v>2113</v>
      </c>
      <c r="K1358" s="9" t="s">
        <v>2119</v>
      </c>
      <c r="L1358" s="210">
        <v>2100000</v>
      </c>
    </row>
    <row r="1359" spans="1:12" ht="36.75" customHeight="1" x14ac:dyDescent="0.2">
      <c r="A1359" s="197">
        <f t="shared" si="21"/>
        <v>1358</v>
      </c>
      <c r="B1359" s="167" t="s">
        <v>5210</v>
      </c>
      <c r="C1359" s="167" t="s">
        <v>2072</v>
      </c>
      <c r="D1359" s="167" t="s">
        <v>955</v>
      </c>
      <c r="E1359" s="167" t="s">
        <v>2073</v>
      </c>
      <c r="F1359" s="167" t="s">
        <v>2074</v>
      </c>
      <c r="G1359" s="167" t="s">
        <v>2074</v>
      </c>
      <c r="H1359" s="167" t="s">
        <v>2075</v>
      </c>
      <c r="I1359" s="167">
        <v>84964496308</v>
      </c>
      <c r="J1359" s="167" t="s">
        <v>2076</v>
      </c>
      <c r="K1359" s="9" t="s">
        <v>2077</v>
      </c>
      <c r="L1359" s="210">
        <v>2000000</v>
      </c>
    </row>
    <row r="1360" spans="1:12" ht="36" x14ac:dyDescent="0.2">
      <c r="A1360" s="197">
        <f t="shared" si="21"/>
        <v>1359</v>
      </c>
      <c r="B1360" s="167" t="s">
        <v>5210</v>
      </c>
      <c r="C1360" s="167" t="s">
        <v>2072</v>
      </c>
      <c r="D1360" s="167" t="s">
        <v>955</v>
      </c>
      <c r="E1360" s="167" t="s">
        <v>2073</v>
      </c>
      <c r="F1360" s="167" t="s">
        <v>2074</v>
      </c>
      <c r="G1360" s="167" t="s">
        <v>2074</v>
      </c>
      <c r="H1360" s="167" t="s">
        <v>2075</v>
      </c>
      <c r="I1360" s="167">
        <v>84964496308</v>
      </c>
      <c r="J1360" s="167" t="s">
        <v>2076</v>
      </c>
      <c r="K1360" s="9" t="s">
        <v>2078</v>
      </c>
      <c r="L1360" s="210">
        <v>800000</v>
      </c>
    </row>
    <row r="1361" spans="1:12" ht="36" x14ac:dyDescent="0.2">
      <c r="A1361" s="197">
        <f t="shared" si="21"/>
        <v>1360</v>
      </c>
      <c r="B1361" s="167" t="s">
        <v>5210</v>
      </c>
      <c r="C1361" s="167" t="s">
        <v>2072</v>
      </c>
      <c r="D1361" s="167" t="s">
        <v>955</v>
      </c>
      <c r="E1361" s="167" t="s">
        <v>2073</v>
      </c>
      <c r="F1361" s="167" t="s">
        <v>2074</v>
      </c>
      <c r="G1361" s="167" t="s">
        <v>2074</v>
      </c>
      <c r="H1361" s="167" t="s">
        <v>2075</v>
      </c>
      <c r="I1361" s="167">
        <v>84964496308</v>
      </c>
      <c r="J1361" s="167" t="s">
        <v>2076</v>
      </c>
      <c r="K1361" s="9" t="s">
        <v>2079</v>
      </c>
      <c r="L1361" s="210">
        <v>4000000</v>
      </c>
    </row>
    <row r="1362" spans="1:12" ht="36" x14ac:dyDescent="0.2">
      <c r="A1362" s="197">
        <f t="shared" si="21"/>
        <v>1361</v>
      </c>
      <c r="B1362" s="167" t="s">
        <v>5210</v>
      </c>
      <c r="C1362" s="167" t="s">
        <v>2072</v>
      </c>
      <c r="D1362" s="167" t="s">
        <v>955</v>
      </c>
      <c r="E1362" s="167" t="s">
        <v>2073</v>
      </c>
      <c r="F1362" s="167" t="s">
        <v>2074</v>
      </c>
      <c r="G1362" s="167" t="s">
        <v>2074</v>
      </c>
      <c r="H1362" s="167" t="s">
        <v>2075</v>
      </c>
      <c r="I1362" s="167">
        <v>84964496308</v>
      </c>
      <c r="J1362" s="167" t="s">
        <v>2076</v>
      </c>
      <c r="K1362" s="9" t="s">
        <v>2080</v>
      </c>
      <c r="L1362" s="210">
        <v>700000</v>
      </c>
    </row>
    <row r="1363" spans="1:12" ht="36" x14ac:dyDescent="0.2">
      <c r="A1363" s="197">
        <f t="shared" si="21"/>
        <v>1362</v>
      </c>
      <c r="B1363" s="167" t="s">
        <v>5210</v>
      </c>
      <c r="C1363" s="167" t="s">
        <v>2072</v>
      </c>
      <c r="D1363" s="167" t="s">
        <v>955</v>
      </c>
      <c r="E1363" s="167" t="s">
        <v>2073</v>
      </c>
      <c r="F1363" s="167" t="s">
        <v>2074</v>
      </c>
      <c r="G1363" s="167" t="s">
        <v>2074</v>
      </c>
      <c r="H1363" s="167" t="s">
        <v>2075</v>
      </c>
      <c r="I1363" s="167">
        <v>84964496308</v>
      </c>
      <c r="J1363" s="167" t="s">
        <v>2076</v>
      </c>
      <c r="K1363" s="9" t="s">
        <v>2081</v>
      </c>
      <c r="L1363" s="210">
        <v>600000</v>
      </c>
    </row>
    <row r="1364" spans="1:12" ht="36" x14ac:dyDescent="0.2">
      <c r="A1364" s="197">
        <f t="shared" si="21"/>
        <v>1363</v>
      </c>
      <c r="B1364" s="167" t="s">
        <v>5210</v>
      </c>
      <c r="C1364" s="167" t="s">
        <v>2072</v>
      </c>
      <c r="D1364" s="167" t="s">
        <v>955</v>
      </c>
      <c r="E1364" s="167" t="s">
        <v>2073</v>
      </c>
      <c r="F1364" s="167" t="s">
        <v>2074</v>
      </c>
      <c r="G1364" s="167" t="s">
        <v>2074</v>
      </c>
      <c r="H1364" s="167" t="s">
        <v>2075</v>
      </c>
      <c r="I1364" s="167">
        <v>84964496308</v>
      </c>
      <c r="J1364" s="167" t="s">
        <v>2076</v>
      </c>
      <c r="K1364" s="9" t="s">
        <v>2082</v>
      </c>
      <c r="L1364" s="210">
        <v>1200000</v>
      </c>
    </row>
    <row r="1365" spans="1:12" ht="36" x14ac:dyDescent="0.2">
      <c r="A1365" s="197">
        <f t="shared" si="21"/>
        <v>1364</v>
      </c>
      <c r="B1365" s="167" t="s">
        <v>5210</v>
      </c>
      <c r="C1365" s="167" t="s">
        <v>2072</v>
      </c>
      <c r="D1365" s="167" t="s">
        <v>955</v>
      </c>
      <c r="E1365" s="167" t="s">
        <v>2073</v>
      </c>
      <c r="F1365" s="167" t="s">
        <v>2074</v>
      </c>
      <c r="G1365" s="167" t="s">
        <v>2074</v>
      </c>
      <c r="H1365" s="167" t="s">
        <v>2075</v>
      </c>
      <c r="I1365" s="167">
        <v>84964496308</v>
      </c>
      <c r="J1365" s="167" t="s">
        <v>2076</v>
      </c>
      <c r="K1365" s="9" t="s">
        <v>2083</v>
      </c>
      <c r="L1365" s="210">
        <v>600000</v>
      </c>
    </row>
    <row r="1366" spans="1:12" ht="36" x14ac:dyDescent="0.2">
      <c r="A1366" s="197">
        <f t="shared" si="21"/>
        <v>1365</v>
      </c>
      <c r="B1366" s="167" t="s">
        <v>5210</v>
      </c>
      <c r="C1366" s="167" t="s">
        <v>2072</v>
      </c>
      <c r="D1366" s="167" t="s">
        <v>955</v>
      </c>
      <c r="E1366" s="167" t="s">
        <v>2073</v>
      </c>
      <c r="F1366" s="167" t="s">
        <v>2074</v>
      </c>
      <c r="G1366" s="167" t="s">
        <v>2074</v>
      </c>
      <c r="H1366" s="167" t="s">
        <v>2075</v>
      </c>
      <c r="I1366" s="167">
        <v>84964496308</v>
      </c>
      <c r="J1366" s="167" t="s">
        <v>2076</v>
      </c>
      <c r="K1366" s="9" t="s">
        <v>2084</v>
      </c>
      <c r="L1366" s="210">
        <v>1000000</v>
      </c>
    </row>
    <row r="1367" spans="1:12" ht="36" x14ac:dyDescent="0.2">
      <c r="A1367" s="197">
        <f t="shared" si="21"/>
        <v>1366</v>
      </c>
      <c r="B1367" s="167" t="s">
        <v>5210</v>
      </c>
      <c r="C1367" s="167" t="s">
        <v>2072</v>
      </c>
      <c r="D1367" s="167" t="s">
        <v>955</v>
      </c>
      <c r="E1367" s="167" t="s">
        <v>2073</v>
      </c>
      <c r="F1367" s="167" t="s">
        <v>2074</v>
      </c>
      <c r="G1367" s="167" t="s">
        <v>2074</v>
      </c>
      <c r="H1367" s="167" t="s">
        <v>2075</v>
      </c>
      <c r="I1367" s="167">
        <v>84964496308</v>
      </c>
      <c r="J1367" s="167" t="s">
        <v>2076</v>
      </c>
      <c r="K1367" s="9" t="s">
        <v>2085</v>
      </c>
      <c r="L1367" s="210">
        <v>2000000</v>
      </c>
    </row>
    <row r="1368" spans="1:12" ht="36" x14ac:dyDescent="0.2">
      <c r="A1368" s="197">
        <f t="shared" si="21"/>
        <v>1367</v>
      </c>
      <c r="B1368" s="167" t="s">
        <v>5210</v>
      </c>
      <c r="C1368" s="167" t="s">
        <v>2072</v>
      </c>
      <c r="D1368" s="167" t="s">
        <v>955</v>
      </c>
      <c r="E1368" s="167" t="s">
        <v>2073</v>
      </c>
      <c r="F1368" s="167" t="s">
        <v>2074</v>
      </c>
      <c r="G1368" s="167" t="s">
        <v>2074</v>
      </c>
      <c r="H1368" s="167" t="s">
        <v>2075</v>
      </c>
      <c r="I1368" s="167">
        <v>84964496308</v>
      </c>
      <c r="J1368" s="167" t="s">
        <v>2076</v>
      </c>
      <c r="K1368" s="9" t="s">
        <v>2086</v>
      </c>
      <c r="L1368" s="210">
        <v>6000000</v>
      </c>
    </row>
    <row r="1369" spans="1:12" ht="36" x14ac:dyDescent="0.2">
      <c r="A1369" s="197">
        <f t="shared" si="21"/>
        <v>1368</v>
      </c>
      <c r="B1369" s="167" t="s">
        <v>5210</v>
      </c>
      <c r="C1369" s="167" t="s">
        <v>2072</v>
      </c>
      <c r="D1369" s="167" t="s">
        <v>955</v>
      </c>
      <c r="E1369" s="167" t="s">
        <v>2073</v>
      </c>
      <c r="F1369" s="167" t="s">
        <v>2074</v>
      </c>
      <c r="G1369" s="167" t="s">
        <v>2074</v>
      </c>
      <c r="H1369" s="167" t="s">
        <v>2075</v>
      </c>
      <c r="I1369" s="167">
        <v>84964496308</v>
      </c>
      <c r="J1369" s="167" t="s">
        <v>2076</v>
      </c>
      <c r="K1369" s="9" t="s">
        <v>2087</v>
      </c>
      <c r="L1369" s="210">
        <v>4000000</v>
      </c>
    </row>
    <row r="1370" spans="1:12" ht="36" x14ac:dyDescent="0.2">
      <c r="A1370" s="197">
        <f t="shared" si="21"/>
        <v>1369</v>
      </c>
      <c r="B1370" s="167" t="s">
        <v>5210</v>
      </c>
      <c r="C1370" s="167" t="s">
        <v>2072</v>
      </c>
      <c r="D1370" s="167" t="s">
        <v>955</v>
      </c>
      <c r="E1370" s="167" t="s">
        <v>2073</v>
      </c>
      <c r="F1370" s="167" t="s">
        <v>2074</v>
      </c>
      <c r="G1370" s="167" t="s">
        <v>2074</v>
      </c>
      <c r="H1370" s="167" t="s">
        <v>2075</v>
      </c>
      <c r="I1370" s="167">
        <v>84964496308</v>
      </c>
      <c r="J1370" s="167" t="s">
        <v>2076</v>
      </c>
      <c r="K1370" s="9" t="s">
        <v>2088</v>
      </c>
      <c r="L1370" s="210">
        <v>1300000</v>
      </c>
    </row>
    <row r="1371" spans="1:12" ht="36" x14ac:dyDescent="0.2">
      <c r="A1371" s="197">
        <f t="shared" si="21"/>
        <v>1370</v>
      </c>
      <c r="B1371" s="167" t="s">
        <v>5210</v>
      </c>
      <c r="C1371" s="167" t="s">
        <v>2072</v>
      </c>
      <c r="D1371" s="167" t="s">
        <v>955</v>
      </c>
      <c r="E1371" s="167" t="s">
        <v>2073</v>
      </c>
      <c r="F1371" s="167" t="s">
        <v>2074</v>
      </c>
      <c r="G1371" s="167" t="s">
        <v>2074</v>
      </c>
      <c r="H1371" s="167" t="s">
        <v>2075</v>
      </c>
      <c r="I1371" s="167">
        <v>84964496308</v>
      </c>
      <c r="J1371" s="167" t="s">
        <v>2076</v>
      </c>
      <c r="K1371" s="9" t="s">
        <v>2089</v>
      </c>
      <c r="L1371" s="210">
        <v>1800000</v>
      </c>
    </row>
    <row r="1372" spans="1:12" ht="36" x14ac:dyDescent="0.2">
      <c r="A1372" s="197">
        <f t="shared" si="21"/>
        <v>1371</v>
      </c>
      <c r="B1372" s="167" t="s">
        <v>5210</v>
      </c>
      <c r="C1372" s="167" t="s">
        <v>2072</v>
      </c>
      <c r="D1372" s="167" t="s">
        <v>955</v>
      </c>
      <c r="E1372" s="167" t="s">
        <v>2073</v>
      </c>
      <c r="F1372" s="167" t="s">
        <v>2074</v>
      </c>
      <c r="G1372" s="167" t="s">
        <v>2074</v>
      </c>
      <c r="H1372" s="167" t="s">
        <v>2075</v>
      </c>
      <c r="I1372" s="167">
        <v>84964496308</v>
      </c>
      <c r="J1372" s="167" t="s">
        <v>2076</v>
      </c>
      <c r="K1372" s="9" t="s">
        <v>2090</v>
      </c>
      <c r="L1372" s="210">
        <v>1600000</v>
      </c>
    </row>
    <row r="1373" spans="1:12" ht="36" x14ac:dyDescent="0.2">
      <c r="A1373" s="197">
        <f t="shared" si="21"/>
        <v>1372</v>
      </c>
      <c r="B1373" s="167" t="s">
        <v>5210</v>
      </c>
      <c r="C1373" s="167" t="s">
        <v>2072</v>
      </c>
      <c r="D1373" s="167" t="s">
        <v>955</v>
      </c>
      <c r="E1373" s="167" t="s">
        <v>2073</v>
      </c>
      <c r="F1373" s="167" t="s">
        <v>2074</v>
      </c>
      <c r="G1373" s="167" t="s">
        <v>2074</v>
      </c>
      <c r="H1373" s="167" t="s">
        <v>2075</v>
      </c>
      <c r="I1373" s="167">
        <v>84964496308</v>
      </c>
      <c r="J1373" s="167" t="s">
        <v>2076</v>
      </c>
      <c r="K1373" s="9" t="s">
        <v>2091</v>
      </c>
      <c r="L1373" s="210">
        <v>800000</v>
      </c>
    </row>
    <row r="1374" spans="1:12" ht="36" x14ac:dyDescent="0.2">
      <c r="A1374" s="197">
        <f t="shared" si="21"/>
        <v>1373</v>
      </c>
      <c r="B1374" s="167" t="s">
        <v>5210</v>
      </c>
      <c r="C1374" s="167" t="s">
        <v>2072</v>
      </c>
      <c r="D1374" s="167" t="s">
        <v>955</v>
      </c>
      <c r="E1374" s="167" t="s">
        <v>2073</v>
      </c>
      <c r="F1374" s="167" t="s">
        <v>2074</v>
      </c>
      <c r="G1374" s="167" t="s">
        <v>2074</v>
      </c>
      <c r="H1374" s="167" t="s">
        <v>2075</v>
      </c>
      <c r="I1374" s="167">
        <v>84964496308</v>
      </c>
      <c r="J1374" s="167" t="s">
        <v>2076</v>
      </c>
      <c r="K1374" s="9" t="s">
        <v>2092</v>
      </c>
      <c r="L1374" s="210">
        <v>600000</v>
      </c>
    </row>
    <row r="1375" spans="1:12" ht="36" x14ac:dyDescent="0.2">
      <c r="A1375" s="197">
        <f t="shared" si="21"/>
        <v>1374</v>
      </c>
      <c r="B1375" s="167" t="s">
        <v>5210</v>
      </c>
      <c r="C1375" s="167" t="s">
        <v>2072</v>
      </c>
      <c r="D1375" s="167" t="s">
        <v>955</v>
      </c>
      <c r="E1375" s="167" t="s">
        <v>2073</v>
      </c>
      <c r="F1375" s="167" t="s">
        <v>2074</v>
      </c>
      <c r="G1375" s="167" t="s">
        <v>2074</v>
      </c>
      <c r="H1375" s="167" t="s">
        <v>2075</v>
      </c>
      <c r="I1375" s="167">
        <v>84964496308</v>
      </c>
      <c r="J1375" s="167" t="s">
        <v>2076</v>
      </c>
      <c r="K1375" s="9" t="s">
        <v>2093</v>
      </c>
      <c r="L1375" s="210">
        <v>3500000</v>
      </c>
    </row>
    <row r="1376" spans="1:12" ht="36" x14ac:dyDescent="0.2">
      <c r="A1376" s="197">
        <f t="shared" si="21"/>
        <v>1375</v>
      </c>
      <c r="B1376" s="167" t="s">
        <v>5210</v>
      </c>
      <c r="C1376" s="167" t="s">
        <v>2072</v>
      </c>
      <c r="D1376" s="167" t="s">
        <v>955</v>
      </c>
      <c r="E1376" s="167" t="s">
        <v>2073</v>
      </c>
      <c r="F1376" s="167" t="s">
        <v>2074</v>
      </c>
      <c r="G1376" s="167" t="s">
        <v>2074</v>
      </c>
      <c r="H1376" s="167" t="s">
        <v>2075</v>
      </c>
      <c r="I1376" s="167">
        <v>84964496308</v>
      </c>
      <c r="J1376" s="167" t="s">
        <v>2076</v>
      </c>
      <c r="K1376" s="9" t="s">
        <v>2094</v>
      </c>
      <c r="L1376" s="210">
        <v>2200000</v>
      </c>
    </row>
    <row r="1377" spans="1:12" ht="36" x14ac:dyDescent="0.2">
      <c r="A1377" s="197">
        <f t="shared" si="21"/>
        <v>1376</v>
      </c>
      <c r="B1377" s="167" t="s">
        <v>5210</v>
      </c>
      <c r="C1377" s="167" t="s">
        <v>2072</v>
      </c>
      <c r="D1377" s="167" t="s">
        <v>955</v>
      </c>
      <c r="E1377" s="167" t="s">
        <v>2073</v>
      </c>
      <c r="F1377" s="167" t="s">
        <v>2074</v>
      </c>
      <c r="G1377" s="167" t="s">
        <v>2074</v>
      </c>
      <c r="H1377" s="167" t="s">
        <v>2075</v>
      </c>
      <c r="I1377" s="167">
        <v>84964496308</v>
      </c>
      <c r="J1377" s="167" t="s">
        <v>2076</v>
      </c>
      <c r="K1377" s="9" t="s">
        <v>2095</v>
      </c>
      <c r="L1377" s="210">
        <v>1100000</v>
      </c>
    </row>
    <row r="1378" spans="1:12" ht="36" x14ac:dyDescent="0.2">
      <c r="A1378" s="197">
        <f t="shared" si="21"/>
        <v>1377</v>
      </c>
      <c r="B1378" s="167" t="s">
        <v>5210</v>
      </c>
      <c r="C1378" s="167" t="s">
        <v>2072</v>
      </c>
      <c r="D1378" s="167" t="s">
        <v>955</v>
      </c>
      <c r="E1378" s="167" t="s">
        <v>2073</v>
      </c>
      <c r="F1378" s="167" t="s">
        <v>2074</v>
      </c>
      <c r="G1378" s="167" t="s">
        <v>2074</v>
      </c>
      <c r="H1378" s="167" t="s">
        <v>2075</v>
      </c>
      <c r="I1378" s="167">
        <v>84964496308</v>
      </c>
      <c r="J1378" s="167" t="s">
        <v>2076</v>
      </c>
      <c r="K1378" s="9" t="s">
        <v>2096</v>
      </c>
      <c r="L1378" s="210">
        <v>600000</v>
      </c>
    </row>
    <row r="1379" spans="1:12" ht="36" x14ac:dyDescent="0.2">
      <c r="A1379" s="197">
        <f t="shared" si="21"/>
        <v>1378</v>
      </c>
      <c r="B1379" s="167" t="s">
        <v>5210</v>
      </c>
      <c r="C1379" s="167" t="s">
        <v>2072</v>
      </c>
      <c r="D1379" s="167" t="s">
        <v>955</v>
      </c>
      <c r="E1379" s="167" t="s">
        <v>2073</v>
      </c>
      <c r="F1379" s="167" t="s">
        <v>2074</v>
      </c>
      <c r="G1379" s="167" t="s">
        <v>2074</v>
      </c>
      <c r="H1379" s="167" t="s">
        <v>2075</v>
      </c>
      <c r="I1379" s="167">
        <v>84964496308</v>
      </c>
      <c r="J1379" s="167" t="s">
        <v>2076</v>
      </c>
      <c r="K1379" s="9" t="s">
        <v>2097</v>
      </c>
      <c r="L1379" s="210">
        <v>2400000</v>
      </c>
    </row>
    <row r="1380" spans="1:12" ht="36" x14ac:dyDescent="0.2">
      <c r="A1380" s="197">
        <f t="shared" si="21"/>
        <v>1379</v>
      </c>
      <c r="B1380" s="167" t="s">
        <v>5210</v>
      </c>
      <c r="C1380" s="167" t="s">
        <v>2072</v>
      </c>
      <c r="D1380" s="167" t="s">
        <v>955</v>
      </c>
      <c r="E1380" s="167" t="s">
        <v>2073</v>
      </c>
      <c r="F1380" s="167" t="s">
        <v>2074</v>
      </c>
      <c r="G1380" s="167" t="s">
        <v>2074</v>
      </c>
      <c r="H1380" s="167" t="s">
        <v>2075</v>
      </c>
      <c r="I1380" s="167">
        <v>84964496308</v>
      </c>
      <c r="J1380" s="167" t="s">
        <v>2076</v>
      </c>
      <c r="K1380" s="9" t="s">
        <v>2098</v>
      </c>
      <c r="L1380" s="210">
        <v>2200000</v>
      </c>
    </row>
    <row r="1381" spans="1:12" ht="36" x14ac:dyDescent="0.2">
      <c r="A1381" s="197">
        <f t="shared" si="21"/>
        <v>1380</v>
      </c>
      <c r="B1381" s="167" t="s">
        <v>5210</v>
      </c>
      <c r="C1381" s="167" t="s">
        <v>2072</v>
      </c>
      <c r="D1381" s="167" t="s">
        <v>955</v>
      </c>
      <c r="E1381" s="167" t="s">
        <v>2073</v>
      </c>
      <c r="F1381" s="167" t="s">
        <v>2074</v>
      </c>
      <c r="G1381" s="167" t="s">
        <v>2074</v>
      </c>
      <c r="H1381" s="167" t="s">
        <v>2075</v>
      </c>
      <c r="I1381" s="167">
        <v>84964496308</v>
      </c>
      <c r="J1381" s="167" t="s">
        <v>2076</v>
      </c>
      <c r="K1381" s="9" t="s">
        <v>2099</v>
      </c>
      <c r="L1381" s="210">
        <v>600000</v>
      </c>
    </row>
    <row r="1382" spans="1:12" ht="36" x14ac:dyDescent="0.2">
      <c r="A1382" s="197">
        <f t="shared" si="21"/>
        <v>1381</v>
      </c>
      <c r="B1382" s="167" t="s">
        <v>5210</v>
      </c>
      <c r="C1382" s="167" t="s">
        <v>2072</v>
      </c>
      <c r="D1382" s="167" t="s">
        <v>955</v>
      </c>
      <c r="E1382" s="167" t="s">
        <v>2073</v>
      </c>
      <c r="F1382" s="167" t="s">
        <v>2074</v>
      </c>
      <c r="G1382" s="167" t="s">
        <v>2074</v>
      </c>
      <c r="H1382" s="167" t="s">
        <v>2075</v>
      </c>
      <c r="I1382" s="167">
        <v>84964496308</v>
      </c>
      <c r="J1382" s="167" t="s">
        <v>2076</v>
      </c>
      <c r="K1382" s="9" t="s">
        <v>2100</v>
      </c>
      <c r="L1382" s="210">
        <v>1100000</v>
      </c>
    </row>
    <row r="1383" spans="1:12" ht="36" x14ac:dyDescent="0.2">
      <c r="A1383" s="197">
        <f t="shared" si="21"/>
        <v>1382</v>
      </c>
      <c r="B1383" s="167" t="s">
        <v>5210</v>
      </c>
      <c r="C1383" s="167" t="s">
        <v>2072</v>
      </c>
      <c r="D1383" s="167" t="s">
        <v>955</v>
      </c>
      <c r="E1383" s="167" t="s">
        <v>2073</v>
      </c>
      <c r="F1383" s="167" t="s">
        <v>2074</v>
      </c>
      <c r="G1383" s="167" t="s">
        <v>2074</v>
      </c>
      <c r="H1383" s="167" t="s">
        <v>2075</v>
      </c>
      <c r="I1383" s="167">
        <v>84964496308</v>
      </c>
      <c r="J1383" s="167" t="s">
        <v>2076</v>
      </c>
      <c r="K1383" s="9" t="s">
        <v>2101</v>
      </c>
      <c r="L1383" s="210">
        <v>130000</v>
      </c>
    </row>
    <row r="1384" spans="1:12" ht="36" x14ac:dyDescent="0.2">
      <c r="A1384" s="197">
        <f t="shared" si="21"/>
        <v>1383</v>
      </c>
      <c r="B1384" s="167" t="s">
        <v>5210</v>
      </c>
      <c r="C1384" s="167" t="s">
        <v>2072</v>
      </c>
      <c r="D1384" s="167" t="s">
        <v>955</v>
      </c>
      <c r="E1384" s="167" t="s">
        <v>2073</v>
      </c>
      <c r="F1384" s="167" t="s">
        <v>2074</v>
      </c>
      <c r="G1384" s="167" t="s">
        <v>2074</v>
      </c>
      <c r="H1384" s="167" t="s">
        <v>2075</v>
      </c>
      <c r="I1384" s="167">
        <v>84964496308</v>
      </c>
      <c r="J1384" s="167" t="s">
        <v>2076</v>
      </c>
      <c r="K1384" s="9" t="s">
        <v>2102</v>
      </c>
      <c r="L1384" s="210">
        <v>1100000</v>
      </c>
    </row>
    <row r="1385" spans="1:12" ht="36" x14ac:dyDescent="0.2">
      <c r="A1385" s="197">
        <f t="shared" si="21"/>
        <v>1384</v>
      </c>
      <c r="B1385" s="167" t="s">
        <v>5210</v>
      </c>
      <c r="C1385" s="167" t="s">
        <v>2072</v>
      </c>
      <c r="D1385" s="167" t="s">
        <v>955</v>
      </c>
      <c r="E1385" s="167" t="s">
        <v>2073</v>
      </c>
      <c r="F1385" s="167" t="s">
        <v>2074</v>
      </c>
      <c r="G1385" s="167" t="s">
        <v>2074</v>
      </c>
      <c r="H1385" s="167" t="s">
        <v>2075</v>
      </c>
      <c r="I1385" s="167">
        <v>84964496308</v>
      </c>
      <c r="J1385" s="167" t="s">
        <v>2076</v>
      </c>
      <c r="K1385" s="9" t="s">
        <v>2103</v>
      </c>
      <c r="L1385" s="210">
        <v>650000</v>
      </c>
    </row>
    <row r="1386" spans="1:12" ht="36" x14ac:dyDescent="0.2">
      <c r="A1386" s="197">
        <f t="shared" si="21"/>
        <v>1385</v>
      </c>
      <c r="B1386" s="167" t="s">
        <v>5210</v>
      </c>
      <c r="C1386" s="167" t="s">
        <v>2072</v>
      </c>
      <c r="D1386" s="167" t="s">
        <v>955</v>
      </c>
      <c r="E1386" s="167" t="s">
        <v>2073</v>
      </c>
      <c r="F1386" s="167" t="s">
        <v>2074</v>
      </c>
      <c r="G1386" s="167" t="s">
        <v>2074</v>
      </c>
      <c r="H1386" s="167" t="s">
        <v>2075</v>
      </c>
      <c r="I1386" s="167">
        <v>84964496308</v>
      </c>
      <c r="J1386" s="167" t="s">
        <v>2076</v>
      </c>
      <c r="K1386" s="9" t="s">
        <v>2104</v>
      </c>
      <c r="L1386" s="210">
        <v>700000</v>
      </c>
    </row>
    <row r="1387" spans="1:12" ht="36" x14ac:dyDescent="0.2">
      <c r="A1387" s="197">
        <f t="shared" si="21"/>
        <v>1386</v>
      </c>
      <c r="B1387" s="167" t="s">
        <v>5210</v>
      </c>
      <c r="C1387" s="167" t="s">
        <v>2072</v>
      </c>
      <c r="D1387" s="167" t="s">
        <v>955</v>
      </c>
      <c r="E1387" s="167" t="s">
        <v>2073</v>
      </c>
      <c r="F1387" s="167" t="s">
        <v>2074</v>
      </c>
      <c r="G1387" s="167" t="s">
        <v>2074</v>
      </c>
      <c r="H1387" s="167" t="s">
        <v>2075</v>
      </c>
      <c r="I1387" s="167">
        <v>84964496308</v>
      </c>
      <c r="J1387" s="167" t="s">
        <v>2076</v>
      </c>
      <c r="K1387" s="9" t="s">
        <v>2105</v>
      </c>
      <c r="L1387" s="210">
        <v>700000</v>
      </c>
    </row>
    <row r="1388" spans="1:12" ht="36" x14ac:dyDescent="0.2">
      <c r="A1388" s="197">
        <f t="shared" si="21"/>
        <v>1387</v>
      </c>
      <c r="B1388" s="167" t="s">
        <v>5210</v>
      </c>
      <c r="C1388" s="167" t="s">
        <v>2072</v>
      </c>
      <c r="D1388" s="167" t="s">
        <v>955</v>
      </c>
      <c r="E1388" s="167" t="s">
        <v>2073</v>
      </c>
      <c r="F1388" s="167" t="s">
        <v>2074</v>
      </c>
      <c r="G1388" s="167" t="s">
        <v>2074</v>
      </c>
      <c r="H1388" s="167" t="s">
        <v>2075</v>
      </c>
      <c r="I1388" s="167">
        <v>84964496308</v>
      </c>
      <c r="J1388" s="167" t="s">
        <v>2076</v>
      </c>
      <c r="K1388" s="9" t="s">
        <v>2106</v>
      </c>
      <c r="L1388" s="210">
        <v>600000</v>
      </c>
    </row>
    <row r="1389" spans="1:12" ht="36" x14ac:dyDescent="0.2">
      <c r="A1389" s="197">
        <f t="shared" si="21"/>
        <v>1388</v>
      </c>
      <c r="B1389" s="167" t="s">
        <v>5210</v>
      </c>
      <c r="C1389" s="167" t="s">
        <v>2072</v>
      </c>
      <c r="D1389" s="167" t="s">
        <v>955</v>
      </c>
      <c r="E1389" s="167" t="s">
        <v>2073</v>
      </c>
      <c r="F1389" s="167" t="s">
        <v>2074</v>
      </c>
      <c r="G1389" s="167" t="s">
        <v>2074</v>
      </c>
      <c r="H1389" s="167" t="s">
        <v>2075</v>
      </c>
      <c r="I1389" s="167">
        <v>84964496308</v>
      </c>
      <c r="J1389" s="167" t="s">
        <v>2076</v>
      </c>
      <c r="K1389" s="9" t="s">
        <v>2107</v>
      </c>
      <c r="L1389" s="210">
        <v>600000</v>
      </c>
    </row>
    <row r="1390" spans="1:12" ht="36" x14ac:dyDescent="0.2">
      <c r="A1390" s="197">
        <f t="shared" si="21"/>
        <v>1389</v>
      </c>
      <c r="B1390" s="167" t="s">
        <v>5210</v>
      </c>
      <c r="C1390" s="167" t="s">
        <v>2072</v>
      </c>
      <c r="D1390" s="167" t="s">
        <v>955</v>
      </c>
      <c r="E1390" s="167" t="s">
        <v>2073</v>
      </c>
      <c r="F1390" s="167" t="s">
        <v>2074</v>
      </c>
      <c r="G1390" s="167" t="s">
        <v>2074</v>
      </c>
      <c r="H1390" s="167" t="s">
        <v>2075</v>
      </c>
      <c r="I1390" s="167">
        <v>84964496308</v>
      </c>
      <c r="J1390" s="167" t="s">
        <v>2076</v>
      </c>
      <c r="K1390" s="9" t="s">
        <v>2108</v>
      </c>
      <c r="L1390" s="210">
        <v>500000</v>
      </c>
    </row>
    <row r="1391" spans="1:12" ht="132.75" customHeight="1" x14ac:dyDescent="0.2">
      <c r="A1391" s="197">
        <f t="shared" si="21"/>
        <v>1390</v>
      </c>
      <c r="B1391" s="168" t="s">
        <v>2120</v>
      </c>
      <c r="C1391" s="168" t="s">
        <v>2121</v>
      </c>
      <c r="D1391" s="168" t="s">
        <v>2122</v>
      </c>
      <c r="E1391" s="168" t="s">
        <v>2123</v>
      </c>
      <c r="F1391" s="168" t="s">
        <v>2124</v>
      </c>
      <c r="G1391" s="168" t="s">
        <v>2124</v>
      </c>
      <c r="H1391" s="168" t="s">
        <v>2125</v>
      </c>
      <c r="I1391" s="168" t="s">
        <v>2126</v>
      </c>
      <c r="J1391" s="270" t="s">
        <v>2127</v>
      </c>
      <c r="K1391" s="168" t="s">
        <v>2128</v>
      </c>
      <c r="L1391" s="236">
        <v>26600000</v>
      </c>
    </row>
    <row r="1392" spans="1:12" ht="36" x14ac:dyDescent="0.2">
      <c r="A1392" s="197">
        <f t="shared" si="21"/>
        <v>1391</v>
      </c>
      <c r="B1392" s="168" t="s">
        <v>2120</v>
      </c>
      <c r="C1392" s="168" t="s">
        <v>2129</v>
      </c>
      <c r="D1392" s="168" t="s">
        <v>2130</v>
      </c>
      <c r="E1392" s="72" t="s">
        <v>152</v>
      </c>
      <c r="F1392" s="168" t="s">
        <v>2131</v>
      </c>
      <c r="G1392" s="168" t="s">
        <v>2131</v>
      </c>
      <c r="H1392" s="168" t="s">
        <v>2132</v>
      </c>
      <c r="I1392" s="168" t="s">
        <v>2133</v>
      </c>
      <c r="J1392" s="107" t="s">
        <v>2134</v>
      </c>
      <c r="K1392" s="168" t="s">
        <v>2135</v>
      </c>
      <c r="L1392" s="236">
        <v>2200000</v>
      </c>
    </row>
    <row r="1393" spans="1:12" ht="36" x14ac:dyDescent="0.2">
      <c r="A1393" s="197">
        <f t="shared" si="21"/>
        <v>1392</v>
      </c>
      <c r="B1393" s="168" t="s">
        <v>2120</v>
      </c>
      <c r="C1393" s="168" t="s">
        <v>2129</v>
      </c>
      <c r="D1393" s="168" t="s">
        <v>446</v>
      </c>
      <c r="E1393" s="72" t="s">
        <v>152</v>
      </c>
      <c r="F1393" s="168" t="s">
        <v>2131</v>
      </c>
      <c r="G1393" s="168" t="s">
        <v>2131</v>
      </c>
      <c r="H1393" s="168" t="s">
        <v>2132</v>
      </c>
      <c r="I1393" s="168" t="s">
        <v>2133</v>
      </c>
      <c r="J1393" s="107" t="s">
        <v>2134</v>
      </c>
      <c r="K1393" s="168" t="s">
        <v>2136</v>
      </c>
      <c r="L1393" s="236">
        <v>900000</v>
      </c>
    </row>
    <row r="1394" spans="1:12" ht="36" x14ac:dyDescent="0.2">
      <c r="A1394" s="197">
        <f t="shared" si="21"/>
        <v>1393</v>
      </c>
      <c r="B1394" s="168" t="s">
        <v>2120</v>
      </c>
      <c r="C1394" s="168" t="s">
        <v>2137</v>
      </c>
      <c r="D1394" s="168" t="s">
        <v>2138</v>
      </c>
      <c r="E1394" s="69" t="s">
        <v>2139</v>
      </c>
      <c r="F1394" s="168" t="s">
        <v>2140</v>
      </c>
      <c r="G1394" s="168" t="s">
        <v>2141</v>
      </c>
      <c r="H1394" s="168" t="s">
        <v>2142</v>
      </c>
      <c r="I1394" s="168" t="s">
        <v>2143</v>
      </c>
      <c r="J1394" s="108" t="s">
        <v>2144</v>
      </c>
      <c r="K1394" s="168" t="s">
        <v>140</v>
      </c>
      <c r="L1394" s="236">
        <v>3800000</v>
      </c>
    </row>
    <row r="1395" spans="1:12" ht="48" x14ac:dyDescent="0.2">
      <c r="A1395" s="197">
        <f t="shared" si="21"/>
        <v>1394</v>
      </c>
      <c r="B1395" s="168" t="s">
        <v>2120</v>
      </c>
      <c r="C1395" s="168" t="s">
        <v>2145</v>
      </c>
      <c r="D1395" s="168" t="s">
        <v>2146</v>
      </c>
      <c r="E1395" s="72" t="s">
        <v>2147</v>
      </c>
      <c r="F1395" s="168" t="s">
        <v>2148</v>
      </c>
      <c r="G1395" s="168" t="s">
        <v>2149</v>
      </c>
      <c r="H1395" s="168" t="s">
        <v>2150</v>
      </c>
      <c r="I1395" s="168" t="s">
        <v>2151</v>
      </c>
      <c r="J1395" s="108" t="s">
        <v>2152</v>
      </c>
      <c r="K1395" s="168" t="s">
        <v>2153</v>
      </c>
      <c r="L1395" s="236">
        <v>1480000</v>
      </c>
    </row>
    <row r="1396" spans="1:12" ht="48" x14ac:dyDescent="0.2">
      <c r="A1396" s="197">
        <f t="shared" si="21"/>
        <v>1395</v>
      </c>
      <c r="B1396" s="168" t="s">
        <v>2120</v>
      </c>
      <c r="C1396" s="168" t="s">
        <v>2145</v>
      </c>
      <c r="D1396" s="168" t="s">
        <v>2146</v>
      </c>
      <c r="E1396" s="72" t="s">
        <v>2147</v>
      </c>
      <c r="F1396" s="168" t="s">
        <v>2148</v>
      </c>
      <c r="G1396" s="168" t="s">
        <v>2149</v>
      </c>
      <c r="H1396" s="168" t="s">
        <v>2150</v>
      </c>
      <c r="I1396" s="168" t="s">
        <v>2151</v>
      </c>
      <c r="J1396" s="108" t="s">
        <v>2152</v>
      </c>
      <c r="K1396" s="168" t="s">
        <v>2154</v>
      </c>
      <c r="L1396" s="236">
        <v>767000</v>
      </c>
    </row>
    <row r="1397" spans="1:12" ht="48" x14ac:dyDescent="0.2">
      <c r="A1397" s="197">
        <f t="shared" si="21"/>
        <v>1396</v>
      </c>
      <c r="B1397" s="168" t="s">
        <v>2120</v>
      </c>
      <c r="C1397" s="168" t="s">
        <v>2145</v>
      </c>
      <c r="D1397" s="168" t="s">
        <v>2146</v>
      </c>
      <c r="E1397" s="72" t="s">
        <v>2147</v>
      </c>
      <c r="F1397" s="168" t="s">
        <v>2148</v>
      </c>
      <c r="G1397" s="168" t="s">
        <v>2149</v>
      </c>
      <c r="H1397" s="168" t="s">
        <v>2150</v>
      </c>
      <c r="I1397" s="168" t="s">
        <v>2151</v>
      </c>
      <c r="J1397" s="108" t="s">
        <v>2152</v>
      </c>
      <c r="K1397" s="168" t="s">
        <v>2155</v>
      </c>
      <c r="L1397" s="236">
        <v>765000</v>
      </c>
    </row>
    <row r="1398" spans="1:12" ht="48" x14ac:dyDescent="0.2">
      <c r="A1398" s="197">
        <f t="shared" si="21"/>
        <v>1397</v>
      </c>
      <c r="B1398" s="168" t="s">
        <v>2120</v>
      </c>
      <c r="C1398" s="168" t="s">
        <v>2145</v>
      </c>
      <c r="D1398" s="168" t="s">
        <v>2146</v>
      </c>
      <c r="E1398" s="72" t="s">
        <v>2147</v>
      </c>
      <c r="F1398" s="168" t="s">
        <v>2148</v>
      </c>
      <c r="G1398" s="168" t="s">
        <v>2149</v>
      </c>
      <c r="H1398" s="168" t="s">
        <v>2150</v>
      </c>
      <c r="I1398" s="168" t="s">
        <v>2151</v>
      </c>
      <c r="J1398" s="108" t="s">
        <v>2152</v>
      </c>
      <c r="K1398" s="168" t="s">
        <v>2156</v>
      </c>
      <c r="L1398" s="236">
        <v>2400000</v>
      </c>
    </row>
    <row r="1399" spans="1:12" ht="48" x14ac:dyDescent="0.2">
      <c r="A1399" s="197">
        <f t="shared" si="21"/>
        <v>1398</v>
      </c>
      <c r="B1399" s="168" t="s">
        <v>2120</v>
      </c>
      <c r="C1399" s="168" t="s">
        <v>2145</v>
      </c>
      <c r="D1399" s="168" t="s">
        <v>2146</v>
      </c>
      <c r="E1399" s="72" t="s">
        <v>2147</v>
      </c>
      <c r="F1399" s="168" t="s">
        <v>2148</v>
      </c>
      <c r="G1399" s="168" t="s">
        <v>2149</v>
      </c>
      <c r="H1399" s="168" t="s">
        <v>2150</v>
      </c>
      <c r="I1399" s="168" t="s">
        <v>2151</v>
      </c>
      <c r="J1399" s="108" t="s">
        <v>2152</v>
      </c>
      <c r="K1399" s="168" t="s">
        <v>2157</v>
      </c>
      <c r="L1399" s="236">
        <v>540000</v>
      </c>
    </row>
    <row r="1400" spans="1:12" ht="48" x14ac:dyDescent="0.2">
      <c r="A1400" s="197">
        <f t="shared" si="21"/>
        <v>1399</v>
      </c>
      <c r="B1400" s="168" t="s">
        <v>2120</v>
      </c>
      <c r="C1400" s="168" t="s">
        <v>2145</v>
      </c>
      <c r="D1400" s="168" t="s">
        <v>2146</v>
      </c>
      <c r="E1400" s="72" t="s">
        <v>2147</v>
      </c>
      <c r="F1400" s="168" t="s">
        <v>2148</v>
      </c>
      <c r="G1400" s="168" t="s">
        <v>2149</v>
      </c>
      <c r="H1400" s="168" t="s">
        <v>2150</v>
      </c>
      <c r="I1400" s="168" t="s">
        <v>2151</v>
      </c>
      <c r="J1400" s="108" t="s">
        <v>2152</v>
      </c>
      <c r="K1400" s="168" t="s">
        <v>2158</v>
      </c>
      <c r="L1400" s="236">
        <v>1890000</v>
      </c>
    </row>
    <row r="1401" spans="1:12" ht="48" x14ac:dyDescent="0.2">
      <c r="A1401" s="197">
        <f t="shared" si="21"/>
        <v>1400</v>
      </c>
      <c r="B1401" s="168" t="s">
        <v>2120</v>
      </c>
      <c r="C1401" s="168" t="s">
        <v>2145</v>
      </c>
      <c r="D1401" s="168" t="s">
        <v>2146</v>
      </c>
      <c r="E1401" s="72" t="s">
        <v>2147</v>
      </c>
      <c r="F1401" s="168" t="s">
        <v>2148</v>
      </c>
      <c r="G1401" s="168" t="s">
        <v>2149</v>
      </c>
      <c r="H1401" s="168" t="s">
        <v>2150</v>
      </c>
      <c r="I1401" s="168" t="s">
        <v>2151</v>
      </c>
      <c r="J1401" s="108" t="s">
        <v>2152</v>
      </c>
      <c r="K1401" s="168" t="s">
        <v>2159</v>
      </c>
      <c r="L1401" s="236">
        <v>14547366</v>
      </c>
    </row>
    <row r="1402" spans="1:12" ht="48" x14ac:dyDescent="0.2">
      <c r="A1402" s="197">
        <f t="shared" si="21"/>
        <v>1401</v>
      </c>
      <c r="B1402" s="168" t="s">
        <v>2120</v>
      </c>
      <c r="C1402" s="168" t="s">
        <v>2145</v>
      </c>
      <c r="D1402" s="168" t="s">
        <v>2146</v>
      </c>
      <c r="E1402" s="72" t="s">
        <v>2147</v>
      </c>
      <c r="F1402" s="168" t="s">
        <v>2148</v>
      </c>
      <c r="G1402" s="168" t="s">
        <v>2149</v>
      </c>
      <c r="H1402" s="168" t="s">
        <v>2150</v>
      </c>
      <c r="I1402" s="168" t="s">
        <v>2151</v>
      </c>
      <c r="J1402" s="108" t="s">
        <v>2152</v>
      </c>
      <c r="K1402" s="168" t="s">
        <v>2160</v>
      </c>
      <c r="L1402" s="236">
        <v>21256626</v>
      </c>
    </row>
    <row r="1403" spans="1:12" ht="48" x14ac:dyDescent="0.2">
      <c r="A1403" s="197">
        <f t="shared" si="21"/>
        <v>1402</v>
      </c>
      <c r="B1403" s="169" t="s">
        <v>2161</v>
      </c>
      <c r="C1403" s="169" t="s">
        <v>2162</v>
      </c>
      <c r="D1403" s="169" t="s">
        <v>2163</v>
      </c>
      <c r="E1403" s="168" t="s">
        <v>1376</v>
      </c>
      <c r="F1403" s="10" t="s">
        <v>2164</v>
      </c>
      <c r="G1403" s="10" t="s">
        <v>2164</v>
      </c>
      <c r="H1403" s="169" t="s">
        <v>2165</v>
      </c>
      <c r="I1403" s="10" t="s">
        <v>2166</v>
      </c>
      <c r="J1403" s="98" t="s">
        <v>2167</v>
      </c>
      <c r="K1403" s="169" t="s">
        <v>2168</v>
      </c>
      <c r="L1403" s="271">
        <v>959106.1</v>
      </c>
    </row>
    <row r="1404" spans="1:12" ht="48" x14ac:dyDescent="0.2">
      <c r="A1404" s="197">
        <f t="shared" si="21"/>
        <v>1403</v>
      </c>
      <c r="B1404" s="169" t="s">
        <v>2161</v>
      </c>
      <c r="C1404" s="169" t="s">
        <v>2162</v>
      </c>
      <c r="D1404" s="169" t="s">
        <v>2163</v>
      </c>
      <c r="E1404" s="168" t="s">
        <v>1376</v>
      </c>
      <c r="F1404" s="10" t="s">
        <v>2164</v>
      </c>
      <c r="G1404" s="10" t="s">
        <v>2164</v>
      </c>
      <c r="H1404" s="169" t="s">
        <v>2165</v>
      </c>
      <c r="I1404" s="10" t="s">
        <v>2166</v>
      </c>
      <c r="J1404" s="98" t="s">
        <v>2167</v>
      </c>
      <c r="K1404" s="169" t="s">
        <v>2169</v>
      </c>
      <c r="L1404" s="271">
        <v>1662333</v>
      </c>
    </row>
    <row r="1405" spans="1:12" ht="60" x14ac:dyDescent="0.2">
      <c r="A1405" s="197">
        <f t="shared" si="21"/>
        <v>1404</v>
      </c>
      <c r="B1405" s="169" t="s">
        <v>2161</v>
      </c>
      <c r="C1405" s="169" t="s">
        <v>2170</v>
      </c>
      <c r="D1405" s="169" t="s">
        <v>2171</v>
      </c>
      <c r="E1405" s="169" t="s">
        <v>2172</v>
      </c>
      <c r="F1405" s="169" t="s">
        <v>2173</v>
      </c>
      <c r="G1405" s="169" t="s">
        <v>2173</v>
      </c>
      <c r="H1405" s="169" t="s">
        <v>2174</v>
      </c>
      <c r="I1405" s="169" t="s">
        <v>2175</v>
      </c>
      <c r="J1405" s="26" t="s">
        <v>2176</v>
      </c>
      <c r="K1405" s="169" t="s">
        <v>2177</v>
      </c>
      <c r="L1405" s="271">
        <v>16120000</v>
      </c>
    </row>
    <row r="1406" spans="1:12" ht="60" x14ac:dyDescent="0.2">
      <c r="A1406" s="197">
        <f t="shared" si="21"/>
        <v>1405</v>
      </c>
      <c r="B1406" s="169" t="s">
        <v>2161</v>
      </c>
      <c r="C1406" s="169" t="s">
        <v>2170</v>
      </c>
      <c r="D1406" s="169" t="s">
        <v>2171</v>
      </c>
      <c r="E1406" s="169" t="s">
        <v>2178</v>
      </c>
      <c r="F1406" s="169" t="s">
        <v>2173</v>
      </c>
      <c r="G1406" s="169" t="s">
        <v>2173</v>
      </c>
      <c r="H1406" s="169" t="s">
        <v>2174</v>
      </c>
      <c r="I1406" s="169" t="s">
        <v>2179</v>
      </c>
      <c r="J1406" s="26" t="s">
        <v>2176</v>
      </c>
      <c r="K1406" s="109" t="s">
        <v>2180</v>
      </c>
      <c r="L1406" s="272">
        <v>653000</v>
      </c>
    </row>
    <row r="1407" spans="1:12" ht="60" x14ac:dyDescent="0.2">
      <c r="A1407" s="197">
        <f t="shared" si="21"/>
        <v>1406</v>
      </c>
      <c r="B1407" s="169" t="s">
        <v>2161</v>
      </c>
      <c r="C1407" s="169" t="s">
        <v>2170</v>
      </c>
      <c r="D1407" s="169" t="s">
        <v>2171</v>
      </c>
      <c r="E1407" s="169" t="s">
        <v>2181</v>
      </c>
      <c r="F1407" s="169" t="s">
        <v>2173</v>
      </c>
      <c r="G1407" s="169" t="s">
        <v>2173</v>
      </c>
      <c r="H1407" s="169" t="s">
        <v>2174</v>
      </c>
      <c r="I1407" s="169" t="s">
        <v>2182</v>
      </c>
      <c r="J1407" s="26" t="s">
        <v>2176</v>
      </c>
      <c r="K1407" s="109" t="s">
        <v>2183</v>
      </c>
      <c r="L1407" s="272">
        <v>37322000</v>
      </c>
    </row>
    <row r="1408" spans="1:12" ht="60" x14ac:dyDescent="0.2">
      <c r="A1408" s="197">
        <f t="shared" si="21"/>
        <v>1407</v>
      </c>
      <c r="B1408" s="169" t="s">
        <v>2161</v>
      </c>
      <c r="C1408" s="169" t="s">
        <v>2170</v>
      </c>
      <c r="D1408" s="169" t="s">
        <v>2171</v>
      </c>
      <c r="E1408" s="169" t="s">
        <v>2184</v>
      </c>
      <c r="F1408" s="169" t="s">
        <v>2173</v>
      </c>
      <c r="G1408" s="169" t="s">
        <v>2173</v>
      </c>
      <c r="H1408" s="169" t="s">
        <v>2174</v>
      </c>
      <c r="I1408" s="169" t="s">
        <v>2185</v>
      </c>
      <c r="J1408" s="26" t="s">
        <v>2176</v>
      </c>
      <c r="K1408" s="109" t="s">
        <v>2186</v>
      </c>
      <c r="L1408" s="272">
        <v>2660037</v>
      </c>
    </row>
    <row r="1409" spans="1:12" ht="60" x14ac:dyDescent="0.2">
      <c r="A1409" s="197">
        <f t="shared" si="21"/>
        <v>1408</v>
      </c>
      <c r="B1409" s="169" t="s">
        <v>2161</v>
      </c>
      <c r="C1409" s="169" t="s">
        <v>2170</v>
      </c>
      <c r="D1409" s="169" t="s">
        <v>2171</v>
      </c>
      <c r="E1409" s="169" t="s">
        <v>2187</v>
      </c>
      <c r="F1409" s="169" t="s">
        <v>2173</v>
      </c>
      <c r="G1409" s="169" t="s">
        <v>2173</v>
      </c>
      <c r="H1409" s="169" t="s">
        <v>2174</v>
      </c>
      <c r="I1409" s="169" t="s">
        <v>2188</v>
      </c>
      <c r="J1409" s="26" t="s">
        <v>2176</v>
      </c>
      <c r="K1409" s="109" t="s">
        <v>2189</v>
      </c>
      <c r="L1409" s="272">
        <v>30925000</v>
      </c>
    </row>
    <row r="1410" spans="1:12" ht="60" x14ac:dyDescent="0.2">
      <c r="A1410" s="197">
        <f t="shared" si="21"/>
        <v>1409</v>
      </c>
      <c r="B1410" s="169" t="s">
        <v>2161</v>
      </c>
      <c r="C1410" s="169" t="s">
        <v>2170</v>
      </c>
      <c r="D1410" s="169" t="s">
        <v>2171</v>
      </c>
      <c r="E1410" s="169" t="s">
        <v>2190</v>
      </c>
      <c r="F1410" s="169" t="s">
        <v>2173</v>
      </c>
      <c r="G1410" s="169" t="s">
        <v>2173</v>
      </c>
      <c r="H1410" s="169" t="s">
        <v>2174</v>
      </c>
      <c r="I1410" s="169" t="s">
        <v>2191</v>
      </c>
      <c r="J1410" s="26" t="s">
        <v>2176</v>
      </c>
      <c r="K1410" s="109" t="s">
        <v>2192</v>
      </c>
      <c r="L1410" s="272">
        <v>2891000</v>
      </c>
    </row>
    <row r="1411" spans="1:12" ht="60" x14ac:dyDescent="0.2">
      <c r="A1411" s="197">
        <f t="shared" si="21"/>
        <v>1410</v>
      </c>
      <c r="B1411" s="169" t="s">
        <v>2161</v>
      </c>
      <c r="C1411" s="169" t="s">
        <v>2170</v>
      </c>
      <c r="D1411" s="169" t="s">
        <v>2171</v>
      </c>
      <c r="E1411" s="169" t="s">
        <v>2193</v>
      </c>
      <c r="F1411" s="169" t="s">
        <v>2173</v>
      </c>
      <c r="G1411" s="169" t="s">
        <v>2173</v>
      </c>
      <c r="H1411" s="169" t="s">
        <v>2174</v>
      </c>
      <c r="I1411" s="169" t="s">
        <v>2194</v>
      </c>
      <c r="J1411" s="26" t="s">
        <v>2176</v>
      </c>
      <c r="K1411" s="109" t="s">
        <v>2195</v>
      </c>
      <c r="L1411" s="272">
        <v>16438000</v>
      </c>
    </row>
    <row r="1412" spans="1:12" ht="60" x14ac:dyDescent="0.2">
      <c r="A1412" s="197">
        <f t="shared" ref="A1412:A1475" si="22">A1411+1</f>
        <v>1411</v>
      </c>
      <c r="B1412" s="169" t="s">
        <v>2161</v>
      </c>
      <c r="C1412" s="169" t="s">
        <v>2170</v>
      </c>
      <c r="D1412" s="169" t="s">
        <v>2171</v>
      </c>
      <c r="E1412" s="169" t="s">
        <v>2196</v>
      </c>
      <c r="F1412" s="169" t="s">
        <v>2173</v>
      </c>
      <c r="G1412" s="169" t="s">
        <v>2173</v>
      </c>
      <c r="H1412" s="169" t="s">
        <v>2174</v>
      </c>
      <c r="I1412" s="169" t="s">
        <v>2197</v>
      </c>
      <c r="J1412" s="26" t="s">
        <v>2176</v>
      </c>
      <c r="K1412" s="109" t="s">
        <v>2198</v>
      </c>
      <c r="L1412" s="272">
        <v>29127000</v>
      </c>
    </row>
    <row r="1413" spans="1:12" ht="60" x14ac:dyDescent="0.2">
      <c r="A1413" s="197">
        <f t="shared" si="22"/>
        <v>1412</v>
      </c>
      <c r="B1413" s="169" t="s">
        <v>2161</v>
      </c>
      <c r="C1413" s="169" t="s">
        <v>2170</v>
      </c>
      <c r="D1413" s="169" t="s">
        <v>2171</v>
      </c>
      <c r="E1413" s="169" t="s">
        <v>2199</v>
      </c>
      <c r="F1413" s="169" t="s">
        <v>2173</v>
      </c>
      <c r="G1413" s="169" t="s">
        <v>2173</v>
      </c>
      <c r="H1413" s="169" t="s">
        <v>2174</v>
      </c>
      <c r="I1413" s="169" t="s">
        <v>2200</v>
      </c>
      <c r="J1413" s="26" t="s">
        <v>2176</v>
      </c>
      <c r="K1413" s="109" t="s">
        <v>2201</v>
      </c>
      <c r="L1413" s="272">
        <v>59845000</v>
      </c>
    </row>
    <row r="1414" spans="1:12" ht="60" x14ac:dyDescent="0.2">
      <c r="A1414" s="197">
        <f t="shared" si="22"/>
        <v>1413</v>
      </c>
      <c r="B1414" s="169" t="s">
        <v>2161</v>
      </c>
      <c r="C1414" s="169" t="s">
        <v>2170</v>
      </c>
      <c r="D1414" s="169" t="s">
        <v>2171</v>
      </c>
      <c r="E1414" s="169" t="s">
        <v>2202</v>
      </c>
      <c r="F1414" s="169" t="s">
        <v>2173</v>
      </c>
      <c r="G1414" s="169" t="s">
        <v>2173</v>
      </c>
      <c r="H1414" s="169" t="s">
        <v>2174</v>
      </c>
      <c r="I1414" s="169" t="s">
        <v>2203</v>
      </c>
      <c r="J1414" s="26" t="s">
        <v>2176</v>
      </c>
      <c r="K1414" s="109" t="s">
        <v>2204</v>
      </c>
      <c r="L1414" s="272">
        <v>1315000</v>
      </c>
    </row>
    <row r="1415" spans="1:12" ht="60" x14ac:dyDescent="0.2">
      <c r="A1415" s="197">
        <f t="shared" si="22"/>
        <v>1414</v>
      </c>
      <c r="B1415" s="169" t="s">
        <v>2161</v>
      </c>
      <c r="C1415" s="169" t="s">
        <v>2170</v>
      </c>
      <c r="D1415" s="169" t="s">
        <v>2171</v>
      </c>
      <c r="E1415" s="169" t="s">
        <v>2205</v>
      </c>
      <c r="F1415" s="169" t="s">
        <v>2173</v>
      </c>
      <c r="G1415" s="169" t="s">
        <v>2173</v>
      </c>
      <c r="H1415" s="169" t="s">
        <v>2174</v>
      </c>
      <c r="I1415" s="169" t="s">
        <v>2206</v>
      </c>
      <c r="J1415" s="26" t="s">
        <v>2176</v>
      </c>
      <c r="K1415" s="109" t="s">
        <v>2207</v>
      </c>
      <c r="L1415" s="272">
        <v>2928000</v>
      </c>
    </row>
    <row r="1416" spans="1:12" ht="60" x14ac:dyDescent="0.2">
      <c r="A1416" s="197">
        <f t="shared" si="22"/>
        <v>1415</v>
      </c>
      <c r="B1416" s="169" t="s">
        <v>2161</v>
      </c>
      <c r="C1416" s="169" t="s">
        <v>2170</v>
      </c>
      <c r="D1416" s="169" t="s">
        <v>2171</v>
      </c>
      <c r="E1416" s="169" t="s">
        <v>2208</v>
      </c>
      <c r="F1416" s="169" t="s">
        <v>2173</v>
      </c>
      <c r="G1416" s="169" t="s">
        <v>2173</v>
      </c>
      <c r="H1416" s="169" t="s">
        <v>2174</v>
      </c>
      <c r="I1416" s="169" t="s">
        <v>2209</v>
      </c>
      <c r="J1416" s="26" t="s">
        <v>2176</v>
      </c>
      <c r="K1416" s="109" t="s">
        <v>2210</v>
      </c>
      <c r="L1416" s="272">
        <v>1384000</v>
      </c>
    </row>
    <row r="1417" spans="1:12" ht="60" x14ac:dyDescent="0.2">
      <c r="A1417" s="197">
        <f t="shared" si="22"/>
        <v>1416</v>
      </c>
      <c r="B1417" s="169" t="s">
        <v>2161</v>
      </c>
      <c r="C1417" s="169" t="s">
        <v>2170</v>
      </c>
      <c r="D1417" s="169" t="s">
        <v>2171</v>
      </c>
      <c r="E1417" s="169" t="s">
        <v>2211</v>
      </c>
      <c r="F1417" s="169" t="s">
        <v>2173</v>
      </c>
      <c r="G1417" s="169" t="s">
        <v>2173</v>
      </c>
      <c r="H1417" s="169" t="s">
        <v>2174</v>
      </c>
      <c r="I1417" s="169" t="s">
        <v>2212</v>
      </c>
      <c r="J1417" s="26" t="s">
        <v>2176</v>
      </c>
      <c r="K1417" s="109" t="s">
        <v>2213</v>
      </c>
      <c r="L1417" s="272">
        <v>3751000</v>
      </c>
    </row>
    <row r="1418" spans="1:12" ht="60" x14ac:dyDescent="0.2">
      <c r="A1418" s="197">
        <f t="shared" si="22"/>
        <v>1417</v>
      </c>
      <c r="B1418" s="169" t="s">
        <v>2161</v>
      </c>
      <c r="C1418" s="169" t="s">
        <v>2170</v>
      </c>
      <c r="D1418" s="169" t="s">
        <v>2171</v>
      </c>
      <c r="E1418" s="169" t="s">
        <v>2214</v>
      </c>
      <c r="F1418" s="169" t="s">
        <v>2173</v>
      </c>
      <c r="G1418" s="169" t="s">
        <v>2173</v>
      </c>
      <c r="H1418" s="169" t="s">
        <v>2174</v>
      </c>
      <c r="I1418" s="169" t="s">
        <v>2215</v>
      </c>
      <c r="J1418" s="26" t="s">
        <v>2176</v>
      </c>
      <c r="K1418" s="109" t="s">
        <v>2216</v>
      </c>
      <c r="L1418" s="272">
        <v>2138000</v>
      </c>
    </row>
    <row r="1419" spans="1:12" ht="60" x14ac:dyDescent="0.2">
      <c r="A1419" s="197">
        <f t="shared" si="22"/>
        <v>1418</v>
      </c>
      <c r="B1419" s="169" t="s">
        <v>2161</v>
      </c>
      <c r="C1419" s="169" t="s">
        <v>2170</v>
      </c>
      <c r="D1419" s="169" t="s">
        <v>2171</v>
      </c>
      <c r="E1419" s="169" t="s">
        <v>2217</v>
      </c>
      <c r="F1419" s="169" t="s">
        <v>2173</v>
      </c>
      <c r="G1419" s="169" t="s">
        <v>2173</v>
      </c>
      <c r="H1419" s="169" t="s">
        <v>2174</v>
      </c>
      <c r="I1419" s="169" t="s">
        <v>2218</v>
      </c>
      <c r="J1419" s="26" t="s">
        <v>2176</v>
      </c>
      <c r="K1419" s="109" t="s">
        <v>2219</v>
      </c>
      <c r="L1419" s="272">
        <v>4177000</v>
      </c>
    </row>
    <row r="1420" spans="1:12" ht="60" x14ac:dyDescent="0.2">
      <c r="A1420" s="197">
        <f t="shared" si="22"/>
        <v>1419</v>
      </c>
      <c r="B1420" s="169" t="s">
        <v>2161</v>
      </c>
      <c r="C1420" s="169" t="s">
        <v>2170</v>
      </c>
      <c r="D1420" s="169" t="s">
        <v>2171</v>
      </c>
      <c r="E1420" s="169" t="s">
        <v>2220</v>
      </c>
      <c r="F1420" s="169" t="s">
        <v>2173</v>
      </c>
      <c r="G1420" s="169" t="s">
        <v>2173</v>
      </c>
      <c r="H1420" s="169" t="s">
        <v>2174</v>
      </c>
      <c r="I1420" s="169" t="s">
        <v>2221</v>
      </c>
      <c r="J1420" s="26" t="s">
        <v>2176</v>
      </c>
      <c r="K1420" s="109" t="s">
        <v>2222</v>
      </c>
      <c r="L1420" s="272">
        <v>8995000</v>
      </c>
    </row>
    <row r="1421" spans="1:12" ht="60" x14ac:dyDescent="0.2">
      <c r="A1421" s="197">
        <f t="shared" si="22"/>
        <v>1420</v>
      </c>
      <c r="B1421" s="169" t="s">
        <v>2161</v>
      </c>
      <c r="C1421" s="169" t="s">
        <v>2170</v>
      </c>
      <c r="D1421" s="169" t="s">
        <v>2171</v>
      </c>
      <c r="E1421" s="169" t="s">
        <v>2223</v>
      </c>
      <c r="F1421" s="169" t="s">
        <v>2173</v>
      </c>
      <c r="G1421" s="169" t="s">
        <v>2173</v>
      </c>
      <c r="H1421" s="169" t="s">
        <v>2174</v>
      </c>
      <c r="I1421" s="169" t="s">
        <v>2224</v>
      </c>
      <c r="J1421" s="26" t="s">
        <v>2176</v>
      </c>
      <c r="K1421" s="109" t="s">
        <v>2225</v>
      </c>
      <c r="L1421" s="272">
        <v>3663000</v>
      </c>
    </row>
    <row r="1422" spans="1:12" ht="60" x14ac:dyDescent="0.2">
      <c r="A1422" s="197">
        <f t="shared" si="22"/>
        <v>1421</v>
      </c>
      <c r="B1422" s="169" t="s">
        <v>2161</v>
      </c>
      <c r="C1422" s="169" t="s">
        <v>2170</v>
      </c>
      <c r="D1422" s="169" t="s">
        <v>2171</v>
      </c>
      <c r="E1422" s="169" t="s">
        <v>2226</v>
      </c>
      <c r="F1422" s="169" t="s">
        <v>2173</v>
      </c>
      <c r="G1422" s="169" t="s">
        <v>2173</v>
      </c>
      <c r="H1422" s="169" t="s">
        <v>2174</v>
      </c>
      <c r="I1422" s="169" t="s">
        <v>2227</v>
      </c>
      <c r="J1422" s="26" t="s">
        <v>2176</v>
      </c>
      <c r="K1422" s="109" t="s">
        <v>2228</v>
      </c>
      <c r="L1422" s="272">
        <v>78766000</v>
      </c>
    </row>
    <row r="1423" spans="1:12" ht="60" x14ac:dyDescent="0.2">
      <c r="A1423" s="197">
        <f t="shared" si="22"/>
        <v>1422</v>
      </c>
      <c r="B1423" s="169" t="s">
        <v>2161</v>
      </c>
      <c r="C1423" s="169" t="s">
        <v>2170</v>
      </c>
      <c r="D1423" s="169" t="s">
        <v>2171</v>
      </c>
      <c r="E1423" s="169" t="s">
        <v>2229</v>
      </c>
      <c r="F1423" s="169" t="s">
        <v>2173</v>
      </c>
      <c r="G1423" s="169" t="s">
        <v>2173</v>
      </c>
      <c r="H1423" s="169" t="s">
        <v>2174</v>
      </c>
      <c r="I1423" s="169" t="s">
        <v>2230</v>
      </c>
      <c r="J1423" s="26" t="s">
        <v>2176</v>
      </c>
      <c r="K1423" s="109" t="s">
        <v>2231</v>
      </c>
      <c r="L1423" s="272">
        <v>1200000</v>
      </c>
    </row>
    <row r="1424" spans="1:12" ht="48" x14ac:dyDescent="0.2">
      <c r="A1424" s="197">
        <f t="shared" si="22"/>
        <v>1423</v>
      </c>
      <c r="B1424" s="169" t="s">
        <v>2161</v>
      </c>
      <c r="C1424" s="58" t="s">
        <v>2232</v>
      </c>
      <c r="D1424" s="169" t="s">
        <v>2233</v>
      </c>
      <c r="E1424" s="110" t="s">
        <v>2234</v>
      </c>
      <c r="F1424" s="169" t="s">
        <v>2235</v>
      </c>
      <c r="G1424" s="169" t="s">
        <v>2235</v>
      </c>
      <c r="H1424" s="169" t="s">
        <v>2236</v>
      </c>
      <c r="I1424" s="58" t="s">
        <v>2237</v>
      </c>
      <c r="J1424" s="26" t="s">
        <v>2238</v>
      </c>
      <c r="K1424" s="58" t="s">
        <v>758</v>
      </c>
      <c r="L1424" s="273">
        <v>7500000</v>
      </c>
    </row>
    <row r="1425" spans="1:12" ht="83.25" customHeight="1" x14ac:dyDescent="0.2">
      <c r="A1425" s="197">
        <f t="shared" si="22"/>
        <v>1424</v>
      </c>
      <c r="B1425" s="169" t="s">
        <v>2161</v>
      </c>
      <c r="C1425" s="168" t="s">
        <v>2239</v>
      </c>
      <c r="D1425" s="168" t="s">
        <v>2240</v>
      </c>
      <c r="E1425" s="169" t="s">
        <v>2241</v>
      </c>
      <c r="F1425" s="168" t="s">
        <v>2242</v>
      </c>
      <c r="G1425" s="168" t="s">
        <v>2242</v>
      </c>
      <c r="H1425" s="168" t="s">
        <v>2243</v>
      </c>
      <c r="I1425" s="170" t="s">
        <v>2244</v>
      </c>
      <c r="J1425" s="170" t="s">
        <v>2245</v>
      </c>
      <c r="K1425" s="168" t="s">
        <v>2246</v>
      </c>
      <c r="L1425" s="237" t="s">
        <v>2247</v>
      </c>
    </row>
    <row r="1426" spans="1:12" ht="73.5" customHeight="1" x14ac:dyDescent="0.2">
      <c r="A1426" s="197">
        <f t="shared" si="22"/>
        <v>1425</v>
      </c>
      <c r="B1426" s="169" t="s">
        <v>2161</v>
      </c>
      <c r="C1426" s="168" t="s">
        <v>2239</v>
      </c>
      <c r="D1426" s="168" t="s">
        <v>2240</v>
      </c>
      <c r="E1426" s="169" t="s">
        <v>2241</v>
      </c>
      <c r="F1426" s="168" t="s">
        <v>2242</v>
      </c>
      <c r="G1426" s="168" t="s">
        <v>2242</v>
      </c>
      <c r="H1426" s="168" t="s">
        <v>2243</v>
      </c>
      <c r="I1426" s="170" t="s">
        <v>2244</v>
      </c>
      <c r="J1426" s="171" t="s">
        <v>2245</v>
      </c>
      <c r="K1426" s="168" t="s">
        <v>2248</v>
      </c>
      <c r="L1426" s="237" t="s">
        <v>2249</v>
      </c>
    </row>
    <row r="1427" spans="1:12" ht="75" customHeight="1" x14ac:dyDescent="0.2">
      <c r="A1427" s="197">
        <f t="shared" si="22"/>
        <v>1426</v>
      </c>
      <c r="B1427" s="169" t="s">
        <v>2161</v>
      </c>
      <c r="C1427" s="168" t="s">
        <v>2239</v>
      </c>
      <c r="D1427" s="168" t="s">
        <v>2240</v>
      </c>
      <c r="E1427" s="168" t="s">
        <v>2241</v>
      </c>
      <c r="F1427" s="168" t="s">
        <v>2242</v>
      </c>
      <c r="G1427" s="168" t="s">
        <v>2242</v>
      </c>
      <c r="H1427" s="168" t="s">
        <v>2243</v>
      </c>
      <c r="I1427" s="168" t="s">
        <v>2244</v>
      </c>
      <c r="J1427" s="168" t="s">
        <v>2245</v>
      </c>
      <c r="K1427" s="168" t="s">
        <v>2250</v>
      </c>
      <c r="L1427" s="237" t="s">
        <v>2251</v>
      </c>
    </row>
    <row r="1428" spans="1:12" ht="78.75" customHeight="1" x14ac:dyDescent="0.2">
      <c r="A1428" s="197">
        <f t="shared" si="22"/>
        <v>1427</v>
      </c>
      <c r="B1428" s="169" t="s">
        <v>2161</v>
      </c>
      <c r="C1428" s="168" t="s">
        <v>2239</v>
      </c>
      <c r="D1428" s="168" t="s">
        <v>2240</v>
      </c>
      <c r="E1428" s="168" t="s">
        <v>2241</v>
      </c>
      <c r="F1428" s="168" t="s">
        <v>2242</v>
      </c>
      <c r="G1428" s="168" t="s">
        <v>2242</v>
      </c>
      <c r="H1428" s="168" t="s">
        <v>2243</v>
      </c>
      <c r="I1428" s="168" t="s">
        <v>2244</v>
      </c>
      <c r="J1428" s="168" t="s">
        <v>2245</v>
      </c>
      <c r="K1428" s="168" t="s">
        <v>2252</v>
      </c>
      <c r="L1428" s="237" t="s">
        <v>2253</v>
      </c>
    </row>
    <row r="1429" spans="1:12" ht="86.25" customHeight="1" x14ac:dyDescent="0.2">
      <c r="A1429" s="197">
        <f t="shared" si="22"/>
        <v>1428</v>
      </c>
      <c r="B1429" s="169" t="s">
        <v>2161</v>
      </c>
      <c r="C1429" s="168" t="s">
        <v>2239</v>
      </c>
      <c r="D1429" s="168" t="s">
        <v>2240</v>
      </c>
      <c r="E1429" s="169" t="s">
        <v>2241</v>
      </c>
      <c r="F1429" s="168" t="s">
        <v>2242</v>
      </c>
      <c r="G1429" s="168" t="s">
        <v>2242</v>
      </c>
      <c r="H1429" s="168" t="s">
        <v>2243</v>
      </c>
      <c r="I1429" s="170" t="s">
        <v>2244</v>
      </c>
      <c r="J1429" s="171" t="s">
        <v>2245</v>
      </c>
      <c r="K1429" s="168" t="s">
        <v>2254</v>
      </c>
      <c r="L1429" s="237" t="s">
        <v>2255</v>
      </c>
    </row>
    <row r="1430" spans="1:12" ht="80.25" customHeight="1" x14ac:dyDescent="0.2">
      <c r="A1430" s="197">
        <f t="shared" si="22"/>
        <v>1429</v>
      </c>
      <c r="B1430" s="169" t="s">
        <v>2161</v>
      </c>
      <c r="C1430" s="168" t="s">
        <v>2239</v>
      </c>
      <c r="D1430" s="168" t="s">
        <v>2240</v>
      </c>
      <c r="E1430" s="169" t="s">
        <v>2241</v>
      </c>
      <c r="F1430" s="168" t="s">
        <v>2242</v>
      </c>
      <c r="G1430" s="168" t="s">
        <v>2242</v>
      </c>
      <c r="H1430" s="168" t="s">
        <v>2243</v>
      </c>
      <c r="I1430" s="170" t="s">
        <v>2244</v>
      </c>
      <c r="J1430" s="171" t="s">
        <v>2245</v>
      </c>
      <c r="K1430" s="168" t="s">
        <v>2256</v>
      </c>
      <c r="L1430" s="237" t="s">
        <v>2257</v>
      </c>
    </row>
    <row r="1431" spans="1:12" ht="76.5" customHeight="1" x14ac:dyDescent="0.2">
      <c r="A1431" s="197">
        <f t="shared" si="22"/>
        <v>1430</v>
      </c>
      <c r="B1431" s="169" t="s">
        <v>2161</v>
      </c>
      <c r="C1431" s="168" t="s">
        <v>2239</v>
      </c>
      <c r="D1431" s="168" t="s">
        <v>2240</v>
      </c>
      <c r="E1431" s="169" t="s">
        <v>2241</v>
      </c>
      <c r="F1431" s="168" t="s">
        <v>2242</v>
      </c>
      <c r="G1431" s="168" t="s">
        <v>2242</v>
      </c>
      <c r="H1431" s="168" t="s">
        <v>2243</v>
      </c>
      <c r="I1431" s="170" t="s">
        <v>2244</v>
      </c>
      <c r="J1431" s="171" t="s">
        <v>2245</v>
      </c>
      <c r="K1431" s="168" t="s">
        <v>2258</v>
      </c>
      <c r="L1431" s="237" t="s">
        <v>2259</v>
      </c>
    </row>
    <row r="1432" spans="1:12" ht="49.5" customHeight="1" x14ac:dyDescent="0.2">
      <c r="A1432" s="197">
        <f t="shared" si="22"/>
        <v>1431</v>
      </c>
      <c r="B1432" s="167" t="s">
        <v>2260</v>
      </c>
      <c r="C1432" s="167" t="s">
        <v>2261</v>
      </c>
      <c r="D1432" s="167" t="s">
        <v>2262</v>
      </c>
      <c r="E1432" s="167" t="s">
        <v>2263</v>
      </c>
      <c r="F1432" s="167" t="s">
        <v>2264</v>
      </c>
      <c r="G1432" s="167" t="s">
        <v>2264</v>
      </c>
      <c r="H1432" s="167" t="s">
        <v>2265</v>
      </c>
      <c r="I1432" s="167" t="s">
        <v>2266</v>
      </c>
      <c r="J1432" s="167" t="s">
        <v>2267</v>
      </c>
      <c r="K1432" s="167" t="s">
        <v>2268</v>
      </c>
      <c r="L1432" s="274">
        <v>3835000</v>
      </c>
    </row>
    <row r="1433" spans="1:12" ht="36" x14ac:dyDescent="0.2">
      <c r="A1433" s="197">
        <f t="shared" si="22"/>
        <v>1432</v>
      </c>
      <c r="B1433" s="167" t="s">
        <v>2260</v>
      </c>
      <c r="C1433" s="167" t="s">
        <v>2261</v>
      </c>
      <c r="D1433" s="167" t="s">
        <v>2262</v>
      </c>
      <c r="E1433" s="167" t="s">
        <v>2263</v>
      </c>
      <c r="F1433" s="167" t="s">
        <v>2264</v>
      </c>
      <c r="G1433" s="167" t="s">
        <v>2264</v>
      </c>
      <c r="H1433" s="167" t="s">
        <v>2265</v>
      </c>
      <c r="I1433" s="167" t="s">
        <v>2266</v>
      </c>
      <c r="J1433" s="167" t="s">
        <v>2267</v>
      </c>
      <c r="K1433" s="167" t="s">
        <v>2269</v>
      </c>
      <c r="L1433" s="214">
        <v>810575.04</v>
      </c>
    </row>
    <row r="1434" spans="1:12" ht="36" x14ac:dyDescent="0.2">
      <c r="A1434" s="197">
        <f t="shared" si="22"/>
        <v>1433</v>
      </c>
      <c r="B1434" s="167" t="s">
        <v>2260</v>
      </c>
      <c r="C1434" s="167" t="s">
        <v>2270</v>
      </c>
      <c r="D1434" s="167" t="s">
        <v>609</v>
      </c>
      <c r="E1434" s="167" t="s">
        <v>597</v>
      </c>
      <c r="F1434" s="167" t="s">
        <v>2271</v>
      </c>
      <c r="G1434" s="167" t="s">
        <v>2271</v>
      </c>
      <c r="H1434" s="167" t="s">
        <v>2272</v>
      </c>
      <c r="I1434" s="167" t="s">
        <v>2273</v>
      </c>
      <c r="J1434" s="60" t="s">
        <v>2274</v>
      </c>
      <c r="K1434" s="45" t="s">
        <v>2275</v>
      </c>
      <c r="L1434" s="275">
        <v>18219000</v>
      </c>
    </row>
    <row r="1435" spans="1:12" ht="36" x14ac:dyDescent="0.2">
      <c r="A1435" s="197">
        <f t="shared" si="22"/>
        <v>1434</v>
      </c>
      <c r="B1435" s="167" t="s">
        <v>2260</v>
      </c>
      <c r="C1435" s="167" t="s">
        <v>2270</v>
      </c>
      <c r="D1435" s="167" t="s">
        <v>609</v>
      </c>
      <c r="E1435" s="167" t="s">
        <v>597</v>
      </c>
      <c r="F1435" s="167" t="s">
        <v>2271</v>
      </c>
      <c r="G1435" s="167" t="s">
        <v>2271</v>
      </c>
      <c r="H1435" s="167" t="s">
        <v>2272</v>
      </c>
      <c r="I1435" s="167" t="s">
        <v>2273</v>
      </c>
      <c r="J1435" s="60" t="s">
        <v>2274</v>
      </c>
      <c r="K1435" s="45" t="s">
        <v>2276</v>
      </c>
      <c r="L1435" s="275">
        <v>2072000</v>
      </c>
    </row>
    <row r="1436" spans="1:12" ht="48" x14ac:dyDescent="0.2">
      <c r="A1436" s="197">
        <f t="shared" si="22"/>
        <v>1435</v>
      </c>
      <c r="B1436" s="167" t="s">
        <v>2260</v>
      </c>
      <c r="C1436" s="167" t="s">
        <v>2277</v>
      </c>
      <c r="D1436" s="167" t="s">
        <v>2278</v>
      </c>
      <c r="E1436" s="167" t="s">
        <v>1312</v>
      </c>
      <c r="F1436" s="167" t="s">
        <v>2279</v>
      </c>
      <c r="G1436" s="167" t="s">
        <v>2280</v>
      </c>
      <c r="H1436" s="167" t="s">
        <v>2281</v>
      </c>
      <c r="I1436" s="167" t="s">
        <v>2282</v>
      </c>
      <c r="J1436" s="167" t="s">
        <v>2283</v>
      </c>
      <c r="K1436" s="167" t="s">
        <v>2284</v>
      </c>
      <c r="L1436" s="274">
        <v>600000</v>
      </c>
    </row>
    <row r="1437" spans="1:12" ht="48" x14ac:dyDescent="0.2">
      <c r="A1437" s="197">
        <f t="shared" si="22"/>
        <v>1436</v>
      </c>
      <c r="B1437" s="167" t="s">
        <v>2260</v>
      </c>
      <c r="C1437" s="167" t="s">
        <v>2277</v>
      </c>
      <c r="D1437" s="167" t="s">
        <v>2278</v>
      </c>
      <c r="E1437" s="167" t="s">
        <v>1312</v>
      </c>
      <c r="F1437" s="167" t="s">
        <v>2279</v>
      </c>
      <c r="G1437" s="167" t="s">
        <v>2285</v>
      </c>
      <c r="H1437" s="167" t="s">
        <v>2281</v>
      </c>
      <c r="I1437" s="167" t="s">
        <v>2282</v>
      </c>
      <c r="J1437" s="167" t="s">
        <v>2283</v>
      </c>
      <c r="K1437" s="167" t="s">
        <v>2284</v>
      </c>
      <c r="L1437" s="274">
        <v>800000</v>
      </c>
    </row>
    <row r="1438" spans="1:12" ht="48" x14ac:dyDescent="0.2">
      <c r="A1438" s="197">
        <f t="shared" si="22"/>
        <v>1437</v>
      </c>
      <c r="B1438" s="167" t="s">
        <v>2260</v>
      </c>
      <c r="C1438" s="167" t="s">
        <v>2277</v>
      </c>
      <c r="D1438" s="167" t="s">
        <v>2278</v>
      </c>
      <c r="E1438" s="167" t="s">
        <v>1312</v>
      </c>
      <c r="F1438" s="167" t="s">
        <v>2279</v>
      </c>
      <c r="G1438" s="167" t="s">
        <v>2286</v>
      </c>
      <c r="H1438" s="167" t="s">
        <v>2281</v>
      </c>
      <c r="I1438" s="167" t="s">
        <v>2282</v>
      </c>
      <c r="J1438" s="167" t="s">
        <v>2283</v>
      </c>
      <c r="K1438" s="167" t="s">
        <v>2284</v>
      </c>
      <c r="L1438" s="274">
        <v>510000</v>
      </c>
    </row>
    <row r="1439" spans="1:12" ht="48" x14ac:dyDescent="0.2">
      <c r="A1439" s="197">
        <f t="shared" si="22"/>
        <v>1438</v>
      </c>
      <c r="B1439" s="167" t="s">
        <v>2260</v>
      </c>
      <c r="C1439" s="167" t="s">
        <v>2277</v>
      </c>
      <c r="D1439" s="167" t="s">
        <v>2278</v>
      </c>
      <c r="E1439" s="167" t="s">
        <v>1312</v>
      </c>
      <c r="F1439" s="167" t="s">
        <v>2279</v>
      </c>
      <c r="G1439" s="167" t="s">
        <v>2287</v>
      </c>
      <c r="H1439" s="167" t="s">
        <v>2281</v>
      </c>
      <c r="I1439" s="167" t="s">
        <v>2282</v>
      </c>
      <c r="J1439" s="167" t="s">
        <v>2283</v>
      </c>
      <c r="K1439" s="167" t="s">
        <v>2288</v>
      </c>
      <c r="L1439" s="274">
        <v>930000</v>
      </c>
    </row>
    <row r="1440" spans="1:12" ht="48" x14ac:dyDescent="0.2">
      <c r="A1440" s="197">
        <f t="shared" si="22"/>
        <v>1439</v>
      </c>
      <c r="B1440" s="167" t="s">
        <v>2260</v>
      </c>
      <c r="C1440" s="167" t="s">
        <v>2277</v>
      </c>
      <c r="D1440" s="167" t="s">
        <v>2278</v>
      </c>
      <c r="E1440" s="167" t="s">
        <v>1312</v>
      </c>
      <c r="F1440" s="167" t="s">
        <v>2279</v>
      </c>
      <c r="G1440" s="167" t="s">
        <v>2289</v>
      </c>
      <c r="H1440" s="167" t="s">
        <v>2281</v>
      </c>
      <c r="I1440" s="167" t="s">
        <v>2282</v>
      </c>
      <c r="J1440" s="167" t="s">
        <v>2283</v>
      </c>
      <c r="K1440" s="167" t="s">
        <v>2290</v>
      </c>
      <c r="L1440" s="274">
        <v>2000000</v>
      </c>
    </row>
    <row r="1441" spans="1:12" ht="48" x14ac:dyDescent="0.2">
      <c r="A1441" s="197">
        <f t="shared" si="22"/>
        <v>1440</v>
      </c>
      <c r="B1441" s="167" t="s">
        <v>2260</v>
      </c>
      <c r="C1441" s="167" t="s">
        <v>2277</v>
      </c>
      <c r="D1441" s="167" t="s">
        <v>2278</v>
      </c>
      <c r="E1441" s="167" t="s">
        <v>1312</v>
      </c>
      <c r="F1441" s="167" t="s">
        <v>2279</v>
      </c>
      <c r="G1441" s="167" t="s">
        <v>2291</v>
      </c>
      <c r="H1441" s="167" t="s">
        <v>2281</v>
      </c>
      <c r="I1441" s="167" t="s">
        <v>2282</v>
      </c>
      <c r="J1441" s="167" t="s">
        <v>2283</v>
      </c>
      <c r="K1441" s="167" t="s">
        <v>2292</v>
      </c>
      <c r="L1441" s="274">
        <v>1200000</v>
      </c>
    </row>
    <row r="1442" spans="1:12" ht="48" x14ac:dyDescent="0.2">
      <c r="A1442" s="197">
        <f t="shared" si="22"/>
        <v>1441</v>
      </c>
      <c r="B1442" s="167" t="s">
        <v>2260</v>
      </c>
      <c r="C1442" s="167" t="s">
        <v>2293</v>
      </c>
      <c r="D1442" s="167" t="s">
        <v>2294</v>
      </c>
      <c r="E1442" s="167">
        <v>2661</v>
      </c>
      <c r="F1442" s="167" t="s">
        <v>2295</v>
      </c>
      <c r="G1442" s="167" t="s">
        <v>2296</v>
      </c>
      <c r="H1442" s="167" t="s">
        <v>2297</v>
      </c>
      <c r="I1442" s="167" t="s">
        <v>2298</v>
      </c>
      <c r="J1442" s="167"/>
      <c r="K1442" s="167" t="s">
        <v>2299</v>
      </c>
      <c r="L1442" s="223">
        <v>800000</v>
      </c>
    </row>
    <row r="1443" spans="1:12" ht="24" x14ac:dyDescent="0.2">
      <c r="A1443" s="197">
        <f t="shared" si="22"/>
        <v>1442</v>
      </c>
      <c r="B1443" s="167" t="s">
        <v>2260</v>
      </c>
      <c r="C1443" s="167" t="s">
        <v>2300</v>
      </c>
      <c r="D1443" s="167" t="s">
        <v>2301</v>
      </c>
      <c r="E1443" s="167" t="s">
        <v>132</v>
      </c>
      <c r="F1443" s="167" t="s">
        <v>2302</v>
      </c>
      <c r="G1443" s="167" t="s">
        <v>2303</v>
      </c>
      <c r="H1443" s="167" t="s">
        <v>2304</v>
      </c>
      <c r="I1443" s="167">
        <v>89256246505</v>
      </c>
      <c r="J1443" s="167" t="s">
        <v>2305</v>
      </c>
      <c r="K1443" s="167" t="s">
        <v>2306</v>
      </c>
      <c r="L1443" s="214">
        <v>500000</v>
      </c>
    </row>
    <row r="1444" spans="1:12" ht="24" x14ac:dyDescent="0.2">
      <c r="A1444" s="197">
        <f t="shared" si="22"/>
        <v>1443</v>
      </c>
      <c r="B1444" s="167" t="s">
        <v>2260</v>
      </c>
      <c r="C1444" s="167" t="s">
        <v>2300</v>
      </c>
      <c r="D1444" s="167" t="s">
        <v>2301</v>
      </c>
      <c r="E1444" s="167" t="s">
        <v>132</v>
      </c>
      <c r="F1444" s="167" t="s">
        <v>2302</v>
      </c>
      <c r="G1444" s="167" t="s">
        <v>2303</v>
      </c>
      <c r="H1444" s="167" t="s">
        <v>2304</v>
      </c>
      <c r="I1444" s="167">
        <v>89256246505</v>
      </c>
      <c r="J1444" s="167" t="s">
        <v>2305</v>
      </c>
      <c r="K1444" s="167" t="s">
        <v>2307</v>
      </c>
      <c r="L1444" s="214">
        <v>700000</v>
      </c>
    </row>
    <row r="1445" spans="1:12" ht="24" x14ac:dyDescent="0.2">
      <c r="A1445" s="197">
        <f t="shared" si="22"/>
        <v>1444</v>
      </c>
      <c r="B1445" s="167" t="s">
        <v>2260</v>
      </c>
      <c r="C1445" s="167" t="s">
        <v>2308</v>
      </c>
      <c r="D1445" s="167" t="s">
        <v>577</v>
      </c>
      <c r="E1445" s="167" t="s">
        <v>152</v>
      </c>
      <c r="F1445" s="167" t="s">
        <v>2309</v>
      </c>
      <c r="G1445" s="167" t="s">
        <v>2310</v>
      </c>
      <c r="H1445" s="167" t="s">
        <v>2311</v>
      </c>
      <c r="I1445" s="167" t="s">
        <v>2312</v>
      </c>
      <c r="J1445" s="167" t="s">
        <v>2313</v>
      </c>
      <c r="K1445" s="167" t="s">
        <v>2314</v>
      </c>
      <c r="L1445" s="223">
        <v>3300000</v>
      </c>
    </row>
    <row r="1446" spans="1:12" ht="24" x14ac:dyDescent="0.2">
      <c r="A1446" s="197">
        <f t="shared" si="22"/>
        <v>1445</v>
      </c>
      <c r="B1446" s="167" t="s">
        <v>2260</v>
      </c>
      <c r="C1446" s="167" t="s">
        <v>2308</v>
      </c>
      <c r="D1446" s="167" t="s">
        <v>577</v>
      </c>
      <c r="E1446" s="167" t="s">
        <v>152</v>
      </c>
      <c r="F1446" s="167" t="s">
        <v>2309</v>
      </c>
      <c r="G1446" s="167" t="s">
        <v>2310</v>
      </c>
      <c r="H1446" s="167" t="s">
        <v>2311</v>
      </c>
      <c r="I1446" s="167" t="s">
        <v>2312</v>
      </c>
      <c r="J1446" s="167" t="s">
        <v>2313</v>
      </c>
      <c r="K1446" s="167" t="s">
        <v>2315</v>
      </c>
      <c r="L1446" s="223">
        <v>1300000</v>
      </c>
    </row>
    <row r="1447" spans="1:12" ht="24" x14ac:dyDescent="0.2">
      <c r="A1447" s="197">
        <f t="shared" si="22"/>
        <v>1446</v>
      </c>
      <c r="B1447" s="167" t="s">
        <v>2260</v>
      </c>
      <c r="C1447" s="167" t="s">
        <v>2308</v>
      </c>
      <c r="D1447" s="167" t="s">
        <v>577</v>
      </c>
      <c r="E1447" s="167" t="s">
        <v>152</v>
      </c>
      <c r="F1447" s="167" t="s">
        <v>2309</v>
      </c>
      <c r="G1447" s="167" t="s">
        <v>2310</v>
      </c>
      <c r="H1447" s="167" t="s">
        <v>2311</v>
      </c>
      <c r="I1447" s="167" t="s">
        <v>2312</v>
      </c>
      <c r="J1447" s="167" t="s">
        <v>2313</v>
      </c>
      <c r="K1447" s="167" t="s">
        <v>2136</v>
      </c>
      <c r="L1447" s="223">
        <v>650000</v>
      </c>
    </row>
    <row r="1448" spans="1:12" ht="24" x14ac:dyDescent="0.2">
      <c r="A1448" s="197">
        <f t="shared" si="22"/>
        <v>1447</v>
      </c>
      <c r="B1448" s="167" t="s">
        <v>2260</v>
      </c>
      <c r="C1448" s="167" t="s">
        <v>2308</v>
      </c>
      <c r="D1448" s="167" t="s">
        <v>577</v>
      </c>
      <c r="E1448" s="167" t="s">
        <v>152</v>
      </c>
      <c r="F1448" s="167" t="s">
        <v>2309</v>
      </c>
      <c r="G1448" s="167" t="s">
        <v>2310</v>
      </c>
      <c r="H1448" s="167" t="s">
        <v>2311</v>
      </c>
      <c r="I1448" s="167" t="s">
        <v>2312</v>
      </c>
      <c r="J1448" s="167" t="s">
        <v>2313</v>
      </c>
      <c r="K1448" s="167" t="s">
        <v>2316</v>
      </c>
      <c r="L1448" s="223">
        <v>500000</v>
      </c>
    </row>
    <row r="1449" spans="1:12" ht="24" x14ac:dyDescent="0.2">
      <c r="A1449" s="197">
        <f t="shared" si="22"/>
        <v>1448</v>
      </c>
      <c r="B1449" s="167" t="s">
        <v>2260</v>
      </c>
      <c r="C1449" s="167" t="s">
        <v>2317</v>
      </c>
      <c r="D1449" s="167" t="s">
        <v>2318</v>
      </c>
      <c r="E1449" s="167"/>
      <c r="F1449" s="167" t="s">
        <v>2319</v>
      </c>
      <c r="G1449" s="167" t="s">
        <v>2319</v>
      </c>
      <c r="H1449" s="167" t="s">
        <v>2320</v>
      </c>
      <c r="I1449" s="167" t="s">
        <v>2321</v>
      </c>
      <c r="J1449" s="167" t="s">
        <v>2322</v>
      </c>
      <c r="K1449" s="167" t="s">
        <v>2318</v>
      </c>
      <c r="L1449" s="223">
        <v>4320000</v>
      </c>
    </row>
    <row r="1450" spans="1:12" ht="36" x14ac:dyDescent="0.2">
      <c r="A1450" s="197">
        <f t="shared" si="22"/>
        <v>1449</v>
      </c>
      <c r="B1450" s="167" t="s">
        <v>2260</v>
      </c>
      <c r="C1450" s="167" t="s">
        <v>2323</v>
      </c>
      <c r="D1450" s="167" t="s">
        <v>2324</v>
      </c>
      <c r="E1450" s="167"/>
      <c r="F1450" s="167" t="s">
        <v>2325</v>
      </c>
      <c r="G1450" s="167" t="s">
        <v>2326</v>
      </c>
      <c r="H1450" s="167" t="s">
        <v>2327</v>
      </c>
      <c r="I1450" s="167" t="s">
        <v>2328</v>
      </c>
      <c r="J1450" s="167" t="s">
        <v>2329</v>
      </c>
      <c r="K1450" s="167" t="s">
        <v>2324</v>
      </c>
      <c r="L1450" s="223">
        <v>1120000</v>
      </c>
    </row>
    <row r="1451" spans="1:12" ht="36.75" customHeight="1" x14ac:dyDescent="0.2">
      <c r="A1451" s="197">
        <f t="shared" si="22"/>
        <v>1450</v>
      </c>
      <c r="B1451" s="167" t="s">
        <v>2260</v>
      </c>
      <c r="C1451" s="167" t="s">
        <v>2330</v>
      </c>
      <c r="D1451" s="167" t="s">
        <v>2331</v>
      </c>
      <c r="E1451" s="167"/>
      <c r="F1451" s="167" t="s">
        <v>2332</v>
      </c>
      <c r="G1451" s="167" t="s">
        <v>2332</v>
      </c>
      <c r="H1451" s="167" t="s">
        <v>2333</v>
      </c>
      <c r="I1451" s="167" t="s">
        <v>2334</v>
      </c>
      <c r="J1451" s="167" t="s">
        <v>2335</v>
      </c>
      <c r="K1451" s="167" t="s">
        <v>2100</v>
      </c>
      <c r="L1451" s="223">
        <v>880000</v>
      </c>
    </row>
    <row r="1452" spans="1:12" ht="36" x14ac:dyDescent="0.2">
      <c r="A1452" s="197">
        <f t="shared" si="22"/>
        <v>1451</v>
      </c>
      <c r="B1452" s="167" t="s">
        <v>2260</v>
      </c>
      <c r="C1452" s="167" t="s">
        <v>2336</v>
      </c>
      <c r="D1452" s="167" t="s">
        <v>2337</v>
      </c>
      <c r="E1452" s="167"/>
      <c r="F1452" s="167" t="s">
        <v>2338</v>
      </c>
      <c r="G1452" s="167" t="s">
        <v>2339</v>
      </c>
      <c r="H1452" s="167" t="s">
        <v>2340</v>
      </c>
      <c r="I1452" s="167" t="s">
        <v>2341</v>
      </c>
      <c r="J1452" s="167" t="s">
        <v>2342</v>
      </c>
      <c r="K1452" s="167" t="s">
        <v>2337</v>
      </c>
      <c r="L1452" s="223">
        <v>850000</v>
      </c>
    </row>
    <row r="1453" spans="1:12" ht="24" x14ac:dyDescent="0.2">
      <c r="A1453" s="197">
        <f t="shared" si="22"/>
        <v>1452</v>
      </c>
      <c r="B1453" s="167" t="s">
        <v>2260</v>
      </c>
      <c r="C1453" s="167" t="s">
        <v>2343</v>
      </c>
      <c r="D1453" s="167" t="s">
        <v>2344</v>
      </c>
      <c r="E1453" s="167" t="s">
        <v>2345</v>
      </c>
      <c r="F1453" s="167" t="s">
        <v>2346</v>
      </c>
      <c r="G1453" s="167" t="s">
        <v>2346</v>
      </c>
      <c r="H1453" s="167" t="s">
        <v>2347</v>
      </c>
      <c r="I1453" s="167" t="s">
        <v>2348</v>
      </c>
      <c r="J1453" s="167" t="s">
        <v>2349</v>
      </c>
      <c r="K1453" s="167" t="s">
        <v>140</v>
      </c>
      <c r="L1453" s="223" t="s">
        <v>2350</v>
      </c>
    </row>
    <row r="1454" spans="1:12" ht="24" x14ac:dyDescent="0.2">
      <c r="A1454" s="197">
        <f t="shared" si="22"/>
        <v>1453</v>
      </c>
      <c r="B1454" s="167" t="s">
        <v>2260</v>
      </c>
      <c r="C1454" s="167" t="s">
        <v>2343</v>
      </c>
      <c r="D1454" s="167" t="s">
        <v>2344</v>
      </c>
      <c r="E1454" s="167" t="s">
        <v>2345</v>
      </c>
      <c r="F1454" s="167" t="s">
        <v>2346</v>
      </c>
      <c r="G1454" s="167" t="s">
        <v>2346</v>
      </c>
      <c r="H1454" s="167" t="s">
        <v>2347</v>
      </c>
      <c r="I1454" s="167" t="s">
        <v>2348</v>
      </c>
      <c r="J1454" s="167" t="s">
        <v>2349</v>
      </c>
      <c r="K1454" s="167" t="s">
        <v>2351</v>
      </c>
      <c r="L1454" s="223" t="s">
        <v>2352</v>
      </c>
    </row>
    <row r="1455" spans="1:12" ht="24" x14ac:dyDescent="0.2">
      <c r="A1455" s="197">
        <f t="shared" si="22"/>
        <v>1454</v>
      </c>
      <c r="B1455" s="167" t="s">
        <v>2260</v>
      </c>
      <c r="C1455" s="167" t="s">
        <v>2343</v>
      </c>
      <c r="D1455" s="167" t="s">
        <v>2344</v>
      </c>
      <c r="E1455" s="167" t="s">
        <v>2345</v>
      </c>
      <c r="F1455" s="167" t="s">
        <v>2346</v>
      </c>
      <c r="G1455" s="167" t="s">
        <v>2346</v>
      </c>
      <c r="H1455" s="167" t="s">
        <v>2347</v>
      </c>
      <c r="I1455" s="167" t="s">
        <v>2348</v>
      </c>
      <c r="J1455" s="167" t="s">
        <v>2349</v>
      </c>
      <c r="K1455" s="167" t="s">
        <v>2353</v>
      </c>
      <c r="L1455" s="223" t="s">
        <v>2354</v>
      </c>
    </row>
    <row r="1456" spans="1:12" ht="24" x14ac:dyDescent="0.2">
      <c r="A1456" s="197">
        <f t="shared" si="22"/>
        <v>1455</v>
      </c>
      <c r="B1456" s="167" t="s">
        <v>2260</v>
      </c>
      <c r="C1456" s="167" t="s">
        <v>2343</v>
      </c>
      <c r="D1456" s="167" t="s">
        <v>2344</v>
      </c>
      <c r="E1456" s="167" t="s">
        <v>2345</v>
      </c>
      <c r="F1456" s="167" t="s">
        <v>2346</v>
      </c>
      <c r="G1456" s="167" t="s">
        <v>2346</v>
      </c>
      <c r="H1456" s="167" t="s">
        <v>2347</v>
      </c>
      <c r="I1456" s="167" t="s">
        <v>2348</v>
      </c>
      <c r="J1456" s="167" t="s">
        <v>2349</v>
      </c>
      <c r="K1456" s="167" t="s">
        <v>2355</v>
      </c>
      <c r="L1456" s="223" t="s">
        <v>2356</v>
      </c>
    </row>
    <row r="1457" spans="1:12" ht="24" x14ac:dyDescent="0.2">
      <c r="A1457" s="197">
        <f t="shared" si="22"/>
        <v>1456</v>
      </c>
      <c r="B1457" s="167" t="s">
        <v>2260</v>
      </c>
      <c r="C1457" s="167" t="s">
        <v>2343</v>
      </c>
      <c r="D1457" s="167" t="s">
        <v>2344</v>
      </c>
      <c r="E1457" s="167" t="s">
        <v>2345</v>
      </c>
      <c r="F1457" s="167" t="s">
        <v>2346</v>
      </c>
      <c r="G1457" s="167" t="s">
        <v>2346</v>
      </c>
      <c r="H1457" s="167" t="s">
        <v>2347</v>
      </c>
      <c r="I1457" s="167" t="s">
        <v>2348</v>
      </c>
      <c r="J1457" s="167" t="s">
        <v>2349</v>
      </c>
      <c r="K1457" s="167" t="s">
        <v>1647</v>
      </c>
      <c r="L1457" s="223" t="s">
        <v>2357</v>
      </c>
    </row>
    <row r="1458" spans="1:12" ht="36" x14ac:dyDescent="0.2">
      <c r="A1458" s="197">
        <f t="shared" si="22"/>
        <v>1457</v>
      </c>
      <c r="B1458" s="167" t="s">
        <v>2260</v>
      </c>
      <c r="C1458" s="167" t="s">
        <v>2358</v>
      </c>
      <c r="D1458" s="167" t="s">
        <v>2359</v>
      </c>
      <c r="E1458" s="111">
        <v>42336</v>
      </c>
      <c r="F1458" s="167" t="s">
        <v>2360</v>
      </c>
      <c r="G1458" s="167" t="s">
        <v>2361</v>
      </c>
      <c r="H1458" s="167" t="s">
        <v>2362</v>
      </c>
      <c r="I1458" s="167" t="s">
        <v>2363</v>
      </c>
      <c r="J1458" s="167" t="s">
        <v>2364</v>
      </c>
      <c r="K1458" s="167" t="s">
        <v>2365</v>
      </c>
      <c r="L1458" s="274">
        <v>1185040</v>
      </c>
    </row>
    <row r="1459" spans="1:12" ht="36" x14ac:dyDescent="0.2">
      <c r="A1459" s="197">
        <f t="shared" si="22"/>
        <v>1458</v>
      </c>
      <c r="B1459" s="167" t="s">
        <v>2260</v>
      </c>
      <c r="C1459" s="167" t="s">
        <v>2358</v>
      </c>
      <c r="D1459" s="167" t="s">
        <v>2359</v>
      </c>
      <c r="E1459" s="111">
        <v>42336</v>
      </c>
      <c r="F1459" s="167" t="s">
        <v>2360</v>
      </c>
      <c r="G1459" s="167" t="s">
        <v>2361</v>
      </c>
      <c r="H1459" s="167" t="s">
        <v>2362</v>
      </c>
      <c r="I1459" s="167" t="s">
        <v>2363</v>
      </c>
      <c r="J1459" s="167" t="s">
        <v>2364</v>
      </c>
      <c r="K1459" s="167" t="s">
        <v>2366</v>
      </c>
      <c r="L1459" s="274">
        <v>729813</v>
      </c>
    </row>
    <row r="1460" spans="1:12" ht="36" x14ac:dyDescent="0.2">
      <c r="A1460" s="197">
        <f t="shared" si="22"/>
        <v>1459</v>
      </c>
      <c r="B1460" s="167" t="s">
        <v>2260</v>
      </c>
      <c r="C1460" s="167" t="s">
        <v>2358</v>
      </c>
      <c r="D1460" s="167" t="s">
        <v>2359</v>
      </c>
      <c r="E1460" s="111">
        <v>42336</v>
      </c>
      <c r="F1460" s="167" t="s">
        <v>2360</v>
      </c>
      <c r="G1460" s="167" t="s">
        <v>2361</v>
      </c>
      <c r="H1460" s="167" t="s">
        <v>2362</v>
      </c>
      <c r="I1460" s="167" t="s">
        <v>2363</v>
      </c>
      <c r="J1460" s="167" t="s">
        <v>2364</v>
      </c>
      <c r="K1460" s="167" t="s">
        <v>2367</v>
      </c>
      <c r="L1460" s="274">
        <v>1304561</v>
      </c>
    </row>
    <row r="1461" spans="1:12" ht="36" x14ac:dyDescent="0.2">
      <c r="A1461" s="197">
        <f t="shared" si="22"/>
        <v>1460</v>
      </c>
      <c r="B1461" s="167" t="s">
        <v>2260</v>
      </c>
      <c r="C1461" s="167" t="s">
        <v>2358</v>
      </c>
      <c r="D1461" s="167" t="s">
        <v>2359</v>
      </c>
      <c r="E1461" s="111">
        <v>42336</v>
      </c>
      <c r="F1461" s="167" t="s">
        <v>2360</v>
      </c>
      <c r="G1461" s="167" t="s">
        <v>2361</v>
      </c>
      <c r="H1461" s="167" t="s">
        <v>2362</v>
      </c>
      <c r="I1461" s="167" t="s">
        <v>2363</v>
      </c>
      <c r="J1461" s="167" t="s">
        <v>2364</v>
      </c>
      <c r="K1461" s="167" t="s">
        <v>2368</v>
      </c>
      <c r="L1461" s="274">
        <v>1459372</v>
      </c>
    </row>
    <row r="1462" spans="1:12" ht="36" x14ac:dyDescent="0.2">
      <c r="A1462" s="197">
        <f t="shared" si="22"/>
        <v>1461</v>
      </c>
      <c r="B1462" s="172" t="s">
        <v>2369</v>
      </c>
      <c r="C1462" s="172" t="s">
        <v>2370</v>
      </c>
      <c r="D1462" s="172" t="s">
        <v>2371</v>
      </c>
      <c r="E1462" s="112" t="s">
        <v>2372</v>
      </c>
      <c r="F1462" s="167" t="s">
        <v>2373</v>
      </c>
      <c r="G1462" s="167" t="s">
        <v>2373</v>
      </c>
      <c r="H1462" s="167" t="s">
        <v>2374</v>
      </c>
      <c r="I1462" s="172">
        <v>84992701542</v>
      </c>
      <c r="J1462" s="172"/>
      <c r="K1462" s="172" t="s">
        <v>2375</v>
      </c>
      <c r="L1462" s="276">
        <v>1200000</v>
      </c>
    </row>
    <row r="1463" spans="1:12" ht="36" x14ac:dyDescent="0.2">
      <c r="A1463" s="197">
        <f t="shared" si="22"/>
        <v>1462</v>
      </c>
      <c r="B1463" s="172" t="s">
        <v>2369</v>
      </c>
      <c r="C1463" s="172" t="s">
        <v>2370</v>
      </c>
      <c r="D1463" s="172" t="s">
        <v>2371</v>
      </c>
      <c r="E1463" s="112" t="s">
        <v>2372</v>
      </c>
      <c r="F1463" s="167" t="s">
        <v>2373</v>
      </c>
      <c r="G1463" s="167" t="s">
        <v>2373</v>
      </c>
      <c r="H1463" s="167" t="s">
        <v>2374</v>
      </c>
      <c r="I1463" s="172">
        <v>84992701542</v>
      </c>
      <c r="J1463" s="172"/>
      <c r="K1463" s="172" t="s">
        <v>2376</v>
      </c>
      <c r="L1463" s="276">
        <v>822000</v>
      </c>
    </row>
    <row r="1464" spans="1:12" ht="36" x14ac:dyDescent="0.2">
      <c r="A1464" s="197">
        <f t="shared" si="22"/>
        <v>1463</v>
      </c>
      <c r="B1464" s="172" t="s">
        <v>2369</v>
      </c>
      <c r="C1464" s="172" t="s">
        <v>2370</v>
      </c>
      <c r="D1464" s="172" t="s">
        <v>2371</v>
      </c>
      <c r="E1464" s="112" t="s">
        <v>2372</v>
      </c>
      <c r="F1464" s="167" t="s">
        <v>2373</v>
      </c>
      <c r="G1464" s="167" t="s">
        <v>2373</v>
      </c>
      <c r="H1464" s="167" t="s">
        <v>2374</v>
      </c>
      <c r="I1464" s="172">
        <v>84992701542</v>
      </c>
      <c r="J1464" s="172"/>
      <c r="K1464" s="167" t="s">
        <v>2377</v>
      </c>
      <c r="L1464" s="276">
        <v>1600000</v>
      </c>
    </row>
    <row r="1465" spans="1:12" ht="36" x14ac:dyDescent="0.2">
      <c r="A1465" s="197">
        <f t="shared" si="22"/>
        <v>1464</v>
      </c>
      <c r="B1465" s="172" t="s">
        <v>2369</v>
      </c>
      <c r="C1465" s="172" t="s">
        <v>2370</v>
      </c>
      <c r="D1465" s="172" t="s">
        <v>2371</v>
      </c>
      <c r="E1465" s="112" t="s">
        <v>2372</v>
      </c>
      <c r="F1465" s="167" t="s">
        <v>2373</v>
      </c>
      <c r="G1465" s="167" t="s">
        <v>2373</v>
      </c>
      <c r="H1465" s="167" t="s">
        <v>2374</v>
      </c>
      <c r="I1465" s="172">
        <v>84992701542</v>
      </c>
      <c r="J1465" s="172"/>
      <c r="K1465" s="172" t="s">
        <v>2378</v>
      </c>
      <c r="L1465" s="276">
        <v>2035000</v>
      </c>
    </row>
    <row r="1466" spans="1:12" ht="36" x14ac:dyDescent="0.2">
      <c r="A1466" s="197">
        <f t="shared" si="22"/>
        <v>1465</v>
      </c>
      <c r="B1466" s="172" t="s">
        <v>2369</v>
      </c>
      <c r="C1466" s="172" t="s">
        <v>2370</v>
      </c>
      <c r="D1466" s="172" t="s">
        <v>2371</v>
      </c>
      <c r="E1466" s="112" t="s">
        <v>2372</v>
      </c>
      <c r="F1466" s="167" t="s">
        <v>2373</v>
      </c>
      <c r="G1466" s="167" t="s">
        <v>2373</v>
      </c>
      <c r="H1466" s="167" t="s">
        <v>2374</v>
      </c>
      <c r="I1466" s="172">
        <v>84992701542</v>
      </c>
      <c r="J1466" s="172"/>
      <c r="K1466" s="113" t="s">
        <v>2379</v>
      </c>
      <c r="L1466" s="277">
        <v>1700000</v>
      </c>
    </row>
    <row r="1467" spans="1:12" ht="36" x14ac:dyDescent="0.2">
      <c r="A1467" s="197">
        <f t="shared" si="22"/>
        <v>1466</v>
      </c>
      <c r="B1467" s="172" t="s">
        <v>2369</v>
      </c>
      <c r="C1467" s="172" t="s">
        <v>2370</v>
      </c>
      <c r="D1467" s="172" t="s">
        <v>2371</v>
      </c>
      <c r="E1467" s="112" t="s">
        <v>2372</v>
      </c>
      <c r="F1467" s="167" t="s">
        <v>2373</v>
      </c>
      <c r="G1467" s="167" t="s">
        <v>2373</v>
      </c>
      <c r="H1467" s="167" t="s">
        <v>2374</v>
      </c>
      <c r="I1467" s="172">
        <v>84992701542</v>
      </c>
      <c r="J1467" s="172"/>
      <c r="K1467" s="113" t="s">
        <v>2380</v>
      </c>
      <c r="L1467" s="277">
        <v>540000</v>
      </c>
    </row>
    <row r="1468" spans="1:12" ht="36" x14ac:dyDescent="0.2">
      <c r="A1468" s="197">
        <f t="shared" si="22"/>
        <v>1467</v>
      </c>
      <c r="B1468" s="172" t="s">
        <v>2369</v>
      </c>
      <c r="C1468" s="172" t="s">
        <v>2370</v>
      </c>
      <c r="D1468" s="172" t="s">
        <v>2371</v>
      </c>
      <c r="E1468" s="112" t="s">
        <v>2372</v>
      </c>
      <c r="F1468" s="167" t="s">
        <v>2373</v>
      </c>
      <c r="G1468" s="167" t="s">
        <v>2373</v>
      </c>
      <c r="H1468" s="167" t="s">
        <v>2374</v>
      </c>
      <c r="I1468" s="172">
        <v>84992701542</v>
      </c>
      <c r="J1468" s="172"/>
      <c r="K1468" s="113" t="s">
        <v>2381</v>
      </c>
      <c r="L1468" s="277">
        <v>17000000</v>
      </c>
    </row>
    <row r="1469" spans="1:12" ht="36" x14ac:dyDescent="0.2">
      <c r="A1469" s="197">
        <f t="shared" si="22"/>
        <v>1468</v>
      </c>
      <c r="B1469" s="172" t="s">
        <v>2369</v>
      </c>
      <c r="C1469" s="172" t="s">
        <v>2370</v>
      </c>
      <c r="D1469" s="172" t="s">
        <v>2371</v>
      </c>
      <c r="E1469" s="112" t="s">
        <v>2372</v>
      </c>
      <c r="F1469" s="167" t="s">
        <v>2373</v>
      </c>
      <c r="G1469" s="167" t="s">
        <v>2373</v>
      </c>
      <c r="H1469" s="167" t="s">
        <v>2374</v>
      </c>
      <c r="I1469" s="172">
        <v>84992701542</v>
      </c>
      <c r="J1469" s="172"/>
      <c r="K1469" s="167" t="s">
        <v>2382</v>
      </c>
      <c r="L1469" s="277">
        <v>1695000</v>
      </c>
    </row>
    <row r="1470" spans="1:12" ht="36" x14ac:dyDescent="0.2">
      <c r="A1470" s="197">
        <f t="shared" si="22"/>
        <v>1469</v>
      </c>
      <c r="B1470" s="172" t="s">
        <v>2369</v>
      </c>
      <c r="C1470" s="172" t="s">
        <v>2370</v>
      </c>
      <c r="D1470" s="172" t="s">
        <v>2371</v>
      </c>
      <c r="E1470" s="112" t="s">
        <v>2372</v>
      </c>
      <c r="F1470" s="167" t="s">
        <v>2373</v>
      </c>
      <c r="G1470" s="167" t="s">
        <v>2373</v>
      </c>
      <c r="H1470" s="167" t="s">
        <v>2374</v>
      </c>
      <c r="I1470" s="172">
        <v>84992701542</v>
      </c>
      <c r="J1470" s="172"/>
      <c r="K1470" s="114" t="s">
        <v>2383</v>
      </c>
      <c r="L1470" s="277" t="s">
        <v>2384</v>
      </c>
    </row>
    <row r="1471" spans="1:12" ht="36" x14ac:dyDescent="0.2">
      <c r="A1471" s="197">
        <f t="shared" si="22"/>
        <v>1470</v>
      </c>
      <c r="B1471" s="172" t="s">
        <v>2369</v>
      </c>
      <c r="C1471" s="172" t="s">
        <v>2370</v>
      </c>
      <c r="D1471" s="172" t="s">
        <v>2371</v>
      </c>
      <c r="E1471" s="112" t="s">
        <v>2372</v>
      </c>
      <c r="F1471" s="167" t="s">
        <v>2373</v>
      </c>
      <c r="G1471" s="167" t="s">
        <v>2373</v>
      </c>
      <c r="H1471" s="167" t="s">
        <v>2374</v>
      </c>
      <c r="I1471" s="172">
        <v>84992701542</v>
      </c>
      <c r="J1471" s="172"/>
      <c r="K1471" s="114" t="s">
        <v>2385</v>
      </c>
      <c r="L1471" s="277" t="s">
        <v>2386</v>
      </c>
    </row>
    <row r="1472" spans="1:12" ht="36" x14ac:dyDescent="0.2">
      <c r="A1472" s="197">
        <f t="shared" si="22"/>
        <v>1471</v>
      </c>
      <c r="B1472" s="167" t="s">
        <v>2369</v>
      </c>
      <c r="C1472" s="167" t="s">
        <v>2387</v>
      </c>
      <c r="D1472" s="167"/>
      <c r="E1472" s="167"/>
      <c r="F1472" s="167" t="s">
        <v>2388</v>
      </c>
      <c r="G1472" s="167" t="s">
        <v>2388</v>
      </c>
      <c r="H1472" s="167" t="s">
        <v>2389</v>
      </c>
      <c r="I1472" s="172" t="s">
        <v>2390</v>
      </c>
      <c r="J1472" s="167"/>
      <c r="K1472" s="114" t="s">
        <v>2391</v>
      </c>
      <c r="L1472" s="278">
        <v>10000000</v>
      </c>
    </row>
    <row r="1473" spans="1:12" ht="48.75" customHeight="1" x14ac:dyDescent="0.2">
      <c r="A1473" s="197">
        <f t="shared" si="22"/>
        <v>1472</v>
      </c>
      <c r="B1473" s="167" t="s">
        <v>2369</v>
      </c>
      <c r="C1473" s="115" t="s">
        <v>2392</v>
      </c>
      <c r="D1473" s="115" t="s">
        <v>2393</v>
      </c>
      <c r="E1473" s="115" t="s">
        <v>2394</v>
      </c>
      <c r="F1473" s="115" t="s">
        <v>2395</v>
      </c>
      <c r="G1473" s="115" t="s">
        <v>2395</v>
      </c>
      <c r="H1473" s="115" t="s">
        <v>2396</v>
      </c>
      <c r="I1473" s="115" t="s">
        <v>2397</v>
      </c>
      <c r="J1473" s="115" t="s">
        <v>2398</v>
      </c>
      <c r="K1473" s="172" t="s">
        <v>2399</v>
      </c>
      <c r="L1473" s="276">
        <v>2600000</v>
      </c>
    </row>
    <row r="1474" spans="1:12" ht="36" x14ac:dyDescent="0.2">
      <c r="A1474" s="197">
        <f t="shared" si="22"/>
        <v>1473</v>
      </c>
      <c r="B1474" s="167" t="s">
        <v>2369</v>
      </c>
      <c r="C1474" s="115" t="s">
        <v>2392</v>
      </c>
      <c r="D1474" s="115" t="s">
        <v>2393</v>
      </c>
      <c r="E1474" s="167" t="s">
        <v>2394</v>
      </c>
      <c r="F1474" s="115" t="s">
        <v>5142</v>
      </c>
      <c r="G1474" s="115" t="s">
        <v>5142</v>
      </c>
      <c r="H1474" s="115" t="s">
        <v>2396</v>
      </c>
      <c r="I1474" s="115" t="s">
        <v>5144</v>
      </c>
      <c r="J1474" s="115" t="s">
        <v>2398</v>
      </c>
      <c r="K1474" s="172" t="s">
        <v>2400</v>
      </c>
      <c r="L1474" s="276">
        <v>780000</v>
      </c>
    </row>
    <row r="1475" spans="1:12" ht="36" x14ac:dyDescent="0.2">
      <c r="A1475" s="197">
        <f t="shared" si="22"/>
        <v>1474</v>
      </c>
      <c r="B1475" s="167" t="s">
        <v>2369</v>
      </c>
      <c r="C1475" s="115" t="s">
        <v>2392</v>
      </c>
      <c r="D1475" s="115" t="s">
        <v>2393</v>
      </c>
      <c r="E1475" s="167" t="s">
        <v>2394</v>
      </c>
      <c r="F1475" s="115" t="s">
        <v>5143</v>
      </c>
      <c r="G1475" s="115" t="s">
        <v>5143</v>
      </c>
      <c r="H1475" s="115" t="s">
        <v>2396</v>
      </c>
      <c r="I1475" s="115" t="s">
        <v>5145</v>
      </c>
      <c r="J1475" s="115" t="s">
        <v>2398</v>
      </c>
      <c r="K1475" s="172" t="s">
        <v>2102</v>
      </c>
      <c r="L1475" s="276">
        <v>650000</v>
      </c>
    </row>
    <row r="1476" spans="1:12" ht="87" customHeight="1" x14ac:dyDescent="0.2">
      <c r="A1476" s="197">
        <f t="shared" ref="A1476:A1539" si="23">A1475+1</f>
        <v>1475</v>
      </c>
      <c r="B1476" s="167" t="s">
        <v>2369</v>
      </c>
      <c r="C1476" s="172" t="s">
        <v>2401</v>
      </c>
      <c r="D1476" s="172" t="s">
        <v>2402</v>
      </c>
      <c r="E1476" s="167" t="s">
        <v>2403</v>
      </c>
      <c r="F1476" s="167" t="s">
        <v>2404</v>
      </c>
      <c r="G1476" s="167" t="s">
        <v>2404</v>
      </c>
      <c r="H1476" s="167" t="s">
        <v>2405</v>
      </c>
      <c r="I1476" s="167" t="s">
        <v>2406</v>
      </c>
      <c r="J1476" s="174" t="s">
        <v>2407</v>
      </c>
      <c r="K1476" s="172" t="s">
        <v>2408</v>
      </c>
      <c r="L1476" s="100">
        <v>4900000</v>
      </c>
    </row>
    <row r="1477" spans="1:12" ht="39.75" customHeight="1" x14ac:dyDescent="0.2">
      <c r="A1477" s="197">
        <f t="shared" si="23"/>
        <v>1476</v>
      </c>
      <c r="B1477" s="167" t="s">
        <v>2369</v>
      </c>
      <c r="C1477" s="172" t="s">
        <v>2409</v>
      </c>
      <c r="D1477" s="167" t="s">
        <v>2410</v>
      </c>
      <c r="E1477" s="172" t="s">
        <v>2394</v>
      </c>
      <c r="F1477" s="167" t="s">
        <v>2411</v>
      </c>
      <c r="G1477" s="167" t="s">
        <v>2411</v>
      </c>
      <c r="H1477" s="172" t="s">
        <v>2412</v>
      </c>
      <c r="I1477" s="172" t="s">
        <v>2413</v>
      </c>
      <c r="J1477" s="173" t="s">
        <v>2414</v>
      </c>
      <c r="K1477" s="172" t="s">
        <v>2400</v>
      </c>
      <c r="L1477" s="279">
        <v>510000</v>
      </c>
    </row>
    <row r="1478" spans="1:12" ht="24" x14ac:dyDescent="0.2">
      <c r="A1478" s="197">
        <f t="shared" si="23"/>
        <v>1477</v>
      </c>
      <c r="B1478" s="167" t="s">
        <v>2369</v>
      </c>
      <c r="C1478" s="172" t="s">
        <v>2409</v>
      </c>
      <c r="D1478" s="167" t="s">
        <v>2410</v>
      </c>
      <c r="E1478" s="172" t="s">
        <v>2394</v>
      </c>
      <c r="F1478" s="167" t="s">
        <v>2411</v>
      </c>
      <c r="G1478" s="167" t="s">
        <v>2411</v>
      </c>
      <c r="H1478" s="172" t="s">
        <v>2412</v>
      </c>
      <c r="I1478" s="172" t="s">
        <v>2413</v>
      </c>
      <c r="J1478" s="173" t="s">
        <v>2414</v>
      </c>
      <c r="K1478" s="113" t="s">
        <v>2415</v>
      </c>
      <c r="L1478" s="279">
        <v>1200000</v>
      </c>
    </row>
    <row r="1479" spans="1:12" ht="48" x14ac:dyDescent="0.2">
      <c r="A1479" s="197">
        <f t="shared" si="23"/>
        <v>1478</v>
      </c>
      <c r="B1479" s="167" t="s">
        <v>2369</v>
      </c>
      <c r="C1479" s="167" t="s">
        <v>2416</v>
      </c>
      <c r="D1479" s="167" t="s">
        <v>2417</v>
      </c>
      <c r="E1479" s="167" t="s">
        <v>2418</v>
      </c>
      <c r="F1479" s="167" t="s">
        <v>2419</v>
      </c>
      <c r="G1479" s="167" t="s">
        <v>2419</v>
      </c>
      <c r="H1479" s="167" t="s">
        <v>2420</v>
      </c>
      <c r="I1479" s="167" t="s">
        <v>2421</v>
      </c>
      <c r="J1479" s="167" t="s">
        <v>2422</v>
      </c>
      <c r="K1479" s="167" t="s">
        <v>2423</v>
      </c>
      <c r="L1479" s="280">
        <v>700000</v>
      </c>
    </row>
    <row r="1480" spans="1:12" ht="48" x14ac:dyDescent="0.2">
      <c r="A1480" s="197">
        <f t="shared" si="23"/>
        <v>1479</v>
      </c>
      <c r="B1480" s="167" t="s">
        <v>2369</v>
      </c>
      <c r="C1480" s="167" t="s">
        <v>2416</v>
      </c>
      <c r="D1480" s="167" t="s">
        <v>2417</v>
      </c>
      <c r="E1480" s="167" t="s">
        <v>2418</v>
      </c>
      <c r="F1480" s="167" t="s">
        <v>2419</v>
      </c>
      <c r="G1480" s="167" t="s">
        <v>2419</v>
      </c>
      <c r="H1480" s="167" t="s">
        <v>2420</v>
      </c>
      <c r="I1480" s="167" t="s">
        <v>2421</v>
      </c>
      <c r="J1480" s="167" t="s">
        <v>2422</v>
      </c>
      <c r="K1480" s="167" t="s">
        <v>2222</v>
      </c>
      <c r="L1480" s="280">
        <v>700000</v>
      </c>
    </row>
    <row r="1481" spans="1:12" ht="48" x14ac:dyDescent="0.2">
      <c r="A1481" s="197">
        <f t="shared" si="23"/>
        <v>1480</v>
      </c>
      <c r="B1481" s="167" t="s">
        <v>2369</v>
      </c>
      <c r="C1481" s="167" t="s">
        <v>2416</v>
      </c>
      <c r="D1481" s="167" t="s">
        <v>2417</v>
      </c>
      <c r="E1481" s="167" t="s">
        <v>2418</v>
      </c>
      <c r="F1481" s="167" t="s">
        <v>2419</v>
      </c>
      <c r="G1481" s="167" t="s">
        <v>2419</v>
      </c>
      <c r="H1481" s="167" t="s">
        <v>2420</v>
      </c>
      <c r="I1481" s="167" t="s">
        <v>2421</v>
      </c>
      <c r="J1481" s="167" t="s">
        <v>2422</v>
      </c>
      <c r="K1481" s="167" t="s">
        <v>2424</v>
      </c>
      <c r="L1481" s="278">
        <v>700000</v>
      </c>
    </row>
    <row r="1482" spans="1:12" ht="48" x14ac:dyDescent="0.2">
      <c r="A1482" s="197">
        <f t="shared" si="23"/>
        <v>1481</v>
      </c>
      <c r="B1482" s="167" t="s">
        <v>2369</v>
      </c>
      <c r="C1482" s="167" t="s">
        <v>2416</v>
      </c>
      <c r="D1482" s="167" t="s">
        <v>2417</v>
      </c>
      <c r="E1482" s="167" t="s">
        <v>2418</v>
      </c>
      <c r="F1482" s="167" t="s">
        <v>2419</v>
      </c>
      <c r="G1482" s="167" t="s">
        <v>2419</v>
      </c>
      <c r="H1482" s="167" t="s">
        <v>2420</v>
      </c>
      <c r="I1482" s="167" t="s">
        <v>2421</v>
      </c>
      <c r="J1482" s="167" t="s">
        <v>2422</v>
      </c>
      <c r="K1482" s="167" t="s">
        <v>2201</v>
      </c>
      <c r="L1482" s="280">
        <v>20000000</v>
      </c>
    </row>
    <row r="1483" spans="1:12" ht="48" x14ac:dyDescent="0.2">
      <c r="A1483" s="197">
        <f t="shared" si="23"/>
        <v>1482</v>
      </c>
      <c r="B1483" s="167" t="s">
        <v>2369</v>
      </c>
      <c r="C1483" s="167" t="s">
        <v>2416</v>
      </c>
      <c r="D1483" s="167" t="s">
        <v>2417</v>
      </c>
      <c r="E1483" s="167" t="s">
        <v>2418</v>
      </c>
      <c r="F1483" s="167" t="s">
        <v>2419</v>
      </c>
      <c r="G1483" s="167" t="s">
        <v>2419</v>
      </c>
      <c r="H1483" s="167" t="s">
        <v>2420</v>
      </c>
      <c r="I1483" s="167" t="s">
        <v>2421</v>
      </c>
      <c r="J1483" s="167" t="s">
        <v>2422</v>
      </c>
      <c r="K1483" s="167" t="s">
        <v>2425</v>
      </c>
      <c r="L1483" s="280">
        <v>20000000</v>
      </c>
    </row>
    <row r="1484" spans="1:12" ht="48" x14ac:dyDescent="0.2">
      <c r="A1484" s="197">
        <f t="shared" si="23"/>
        <v>1483</v>
      </c>
      <c r="B1484" s="167" t="s">
        <v>2369</v>
      </c>
      <c r="C1484" s="167" t="s">
        <v>2416</v>
      </c>
      <c r="D1484" s="167" t="s">
        <v>2417</v>
      </c>
      <c r="E1484" s="167" t="s">
        <v>2418</v>
      </c>
      <c r="F1484" s="167" t="s">
        <v>2419</v>
      </c>
      <c r="G1484" s="167" t="s">
        <v>2419</v>
      </c>
      <c r="H1484" s="167" t="s">
        <v>2420</v>
      </c>
      <c r="I1484" s="167" t="s">
        <v>2421</v>
      </c>
      <c r="J1484" s="167" t="s">
        <v>2422</v>
      </c>
      <c r="K1484" s="167" t="s">
        <v>2426</v>
      </c>
      <c r="L1484" s="280">
        <v>7000000</v>
      </c>
    </row>
    <row r="1485" spans="1:12" ht="48" x14ac:dyDescent="0.2">
      <c r="A1485" s="197">
        <f t="shared" si="23"/>
        <v>1484</v>
      </c>
      <c r="B1485" s="167" t="s">
        <v>2369</v>
      </c>
      <c r="C1485" s="167" t="s">
        <v>2416</v>
      </c>
      <c r="D1485" s="167" t="s">
        <v>2417</v>
      </c>
      <c r="E1485" s="167" t="s">
        <v>2418</v>
      </c>
      <c r="F1485" s="167" t="s">
        <v>2419</v>
      </c>
      <c r="G1485" s="167" t="s">
        <v>2419</v>
      </c>
      <c r="H1485" s="167" t="s">
        <v>2420</v>
      </c>
      <c r="I1485" s="167" t="s">
        <v>2421</v>
      </c>
      <c r="J1485" s="167" t="s">
        <v>2422</v>
      </c>
      <c r="K1485" s="167" t="s">
        <v>2427</v>
      </c>
      <c r="L1485" s="280">
        <v>500000</v>
      </c>
    </row>
    <row r="1486" spans="1:12" ht="48" x14ac:dyDescent="0.2">
      <c r="A1486" s="197">
        <f t="shared" si="23"/>
        <v>1485</v>
      </c>
      <c r="B1486" s="167" t="s">
        <v>2369</v>
      </c>
      <c r="C1486" s="167" t="s">
        <v>2416</v>
      </c>
      <c r="D1486" s="167" t="s">
        <v>2417</v>
      </c>
      <c r="E1486" s="167" t="s">
        <v>2418</v>
      </c>
      <c r="F1486" s="167" t="s">
        <v>2419</v>
      </c>
      <c r="G1486" s="167" t="s">
        <v>2419</v>
      </c>
      <c r="H1486" s="167" t="s">
        <v>2420</v>
      </c>
      <c r="I1486" s="167" t="s">
        <v>2421</v>
      </c>
      <c r="J1486" s="167" t="s">
        <v>2422</v>
      </c>
      <c r="K1486" s="114" t="s">
        <v>2428</v>
      </c>
      <c r="L1486" s="280">
        <v>2000000</v>
      </c>
    </row>
    <row r="1487" spans="1:12" ht="48" x14ac:dyDescent="0.2">
      <c r="A1487" s="197">
        <f t="shared" si="23"/>
        <v>1486</v>
      </c>
      <c r="B1487" s="167" t="s">
        <v>2369</v>
      </c>
      <c r="C1487" s="167" t="s">
        <v>2416</v>
      </c>
      <c r="D1487" s="167" t="s">
        <v>2417</v>
      </c>
      <c r="E1487" s="167" t="s">
        <v>2418</v>
      </c>
      <c r="F1487" s="167" t="s">
        <v>2419</v>
      </c>
      <c r="G1487" s="167" t="s">
        <v>2419</v>
      </c>
      <c r="H1487" s="167" t="s">
        <v>2420</v>
      </c>
      <c r="I1487" s="167" t="s">
        <v>2421</v>
      </c>
      <c r="J1487" s="167" t="s">
        <v>2422</v>
      </c>
      <c r="K1487" s="114" t="s">
        <v>2429</v>
      </c>
      <c r="L1487" s="280">
        <v>2000000</v>
      </c>
    </row>
    <row r="1488" spans="1:12" ht="48" x14ac:dyDescent="0.2">
      <c r="A1488" s="197">
        <f t="shared" si="23"/>
        <v>1487</v>
      </c>
      <c r="B1488" s="167" t="s">
        <v>2369</v>
      </c>
      <c r="C1488" s="167" t="s">
        <v>2416</v>
      </c>
      <c r="D1488" s="167" t="s">
        <v>2417</v>
      </c>
      <c r="E1488" s="167" t="s">
        <v>2418</v>
      </c>
      <c r="F1488" s="167" t="s">
        <v>2419</v>
      </c>
      <c r="G1488" s="167" t="s">
        <v>2419</v>
      </c>
      <c r="H1488" s="167" t="s">
        <v>2420</v>
      </c>
      <c r="I1488" s="167" t="s">
        <v>2421</v>
      </c>
      <c r="J1488" s="167" t="s">
        <v>2422</v>
      </c>
      <c r="K1488" s="114" t="s">
        <v>2430</v>
      </c>
      <c r="L1488" s="278">
        <v>2000000</v>
      </c>
    </row>
    <row r="1489" spans="1:12" ht="48" x14ac:dyDescent="0.2">
      <c r="A1489" s="197">
        <f t="shared" si="23"/>
        <v>1488</v>
      </c>
      <c r="B1489" s="167" t="s">
        <v>2369</v>
      </c>
      <c r="C1489" s="167" t="s">
        <v>2416</v>
      </c>
      <c r="D1489" s="167" t="s">
        <v>2417</v>
      </c>
      <c r="E1489" s="167" t="s">
        <v>2418</v>
      </c>
      <c r="F1489" s="167" t="s">
        <v>2419</v>
      </c>
      <c r="G1489" s="167" t="s">
        <v>2419</v>
      </c>
      <c r="H1489" s="167" t="s">
        <v>2420</v>
      </c>
      <c r="I1489" s="167" t="s">
        <v>2421</v>
      </c>
      <c r="J1489" s="167" t="s">
        <v>2422</v>
      </c>
      <c r="K1489" s="114" t="s">
        <v>2431</v>
      </c>
      <c r="L1489" s="278">
        <v>8000000</v>
      </c>
    </row>
    <row r="1490" spans="1:12" ht="48" x14ac:dyDescent="0.2">
      <c r="A1490" s="197">
        <f t="shared" si="23"/>
        <v>1489</v>
      </c>
      <c r="B1490" s="167" t="s">
        <v>2369</v>
      </c>
      <c r="C1490" s="167" t="s">
        <v>2416</v>
      </c>
      <c r="D1490" s="167" t="s">
        <v>2417</v>
      </c>
      <c r="E1490" s="167" t="s">
        <v>2418</v>
      </c>
      <c r="F1490" s="167" t="s">
        <v>2419</v>
      </c>
      <c r="G1490" s="167" t="s">
        <v>2419</v>
      </c>
      <c r="H1490" s="167" t="s">
        <v>2420</v>
      </c>
      <c r="I1490" s="167" t="s">
        <v>2421</v>
      </c>
      <c r="J1490" s="167" t="s">
        <v>2422</v>
      </c>
      <c r="K1490" s="114" t="s">
        <v>2432</v>
      </c>
      <c r="L1490" s="278">
        <v>600000</v>
      </c>
    </row>
    <row r="1491" spans="1:12" ht="48" x14ac:dyDescent="0.2">
      <c r="A1491" s="197">
        <f t="shared" si="23"/>
        <v>1490</v>
      </c>
      <c r="B1491" s="167" t="s">
        <v>2369</v>
      </c>
      <c r="C1491" s="167" t="s">
        <v>2416</v>
      </c>
      <c r="D1491" s="167" t="s">
        <v>2417</v>
      </c>
      <c r="E1491" s="167" t="s">
        <v>2418</v>
      </c>
      <c r="F1491" s="167" t="s">
        <v>2419</v>
      </c>
      <c r="G1491" s="167" t="s">
        <v>2419</v>
      </c>
      <c r="H1491" s="167" t="s">
        <v>2420</v>
      </c>
      <c r="I1491" s="167" t="s">
        <v>2421</v>
      </c>
      <c r="J1491" s="167" t="s">
        <v>2422</v>
      </c>
      <c r="K1491" s="114" t="s">
        <v>2433</v>
      </c>
      <c r="L1491" s="278">
        <v>6000000</v>
      </c>
    </row>
    <row r="1492" spans="1:12" ht="48" x14ac:dyDescent="0.2">
      <c r="A1492" s="197">
        <f t="shared" si="23"/>
        <v>1491</v>
      </c>
      <c r="B1492" s="167" t="s">
        <v>2369</v>
      </c>
      <c r="C1492" s="167" t="s">
        <v>2416</v>
      </c>
      <c r="D1492" s="167" t="s">
        <v>2417</v>
      </c>
      <c r="E1492" s="167" t="s">
        <v>2418</v>
      </c>
      <c r="F1492" s="167" t="s">
        <v>2419</v>
      </c>
      <c r="G1492" s="167" t="s">
        <v>2419</v>
      </c>
      <c r="H1492" s="167" t="s">
        <v>2420</v>
      </c>
      <c r="I1492" s="167" t="s">
        <v>2421</v>
      </c>
      <c r="J1492" s="167" t="s">
        <v>2422</v>
      </c>
      <c r="K1492" s="114" t="s">
        <v>2434</v>
      </c>
      <c r="L1492" s="278">
        <v>2500000</v>
      </c>
    </row>
    <row r="1493" spans="1:12" ht="48" x14ac:dyDescent="0.2">
      <c r="A1493" s="197">
        <f t="shared" si="23"/>
        <v>1492</v>
      </c>
      <c r="B1493" s="167" t="s">
        <v>2369</v>
      </c>
      <c r="C1493" s="167" t="s">
        <v>2416</v>
      </c>
      <c r="D1493" s="167" t="s">
        <v>2417</v>
      </c>
      <c r="E1493" s="167" t="s">
        <v>2418</v>
      </c>
      <c r="F1493" s="167" t="s">
        <v>2419</v>
      </c>
      <c r="G1493" s="167" t="s">
        <v>2419</v>
      </c>
      <c r="H1493" s="167" t="s">
        <v>2420</v>
      </c>
      <c r="I1493" s="167" t="s">
        <v>2421</v>
      </c>
      <c r="J1493" s="167" t="s">
        <v>2422</v>
      </c>
      <c r="K1493" s="114" t="s">
        <v>2435</v>
      </c>
      <c r="L1493" s="278">
        <v>35000000</v>
      </c>
    </row>
    <row r="1494" spans="1:12" ht="48" x14ac:dyDescent="0.2">
      <c r="A1494" s="197">
        <f t="shared" si="23"/>
        <v>1493</v>
      </c>
      <c r="B1494" s="167" t="s">
        <v>2369</v>
      </c>
      <c r="C1494" s="167" t="s">
        <v>2416</v>
      </c>
      <c r="D1494" s="167" t="s">
        <v>2417</v>
      </c>
      <c r="E1494" s="167" t="s">
        <v>2418</v>
      </c>
      <c r="F1494" s="167" t="s">
        <v>2419</v>
      </c>
      <c r="G1494" s="167" t="s">
        <v>2419</v>
      </c>
      <c r="H1494" s="167" t="s">
        <v>2420</v>
      </c>
      <c r="I1494" s="167" t="s">
        <v>2421</v>
      </c>
      <c r="J1494" s="167" t="s">
        <v>2422</v>
      </c>
      <c r="K1494" s="114" t="s">
        <v>2436</v>
      </c>
      <c r="L1494" s="278">
        <v>1000000</v>
      </c>
    </row>
    <row r="1495" spans="1:12" ht="48" x14ac:dyDescent="0.2">
      <c r="A1495" s="197">
        <f t="shared" si="23"/>
        <v>1494</v>
      </c>
      <c r="B1495" s="167" t="s">
        <v>2369</v>
      </c>
      <c r="C1495" s="167" t="s">
        <v>2416</v>
      </c>
      <c r="D1495" s="167" t="s">
        <v>2417</v>
      </c>
      <c r="E1495" s="167" t="s">
        <v>2418</v>
      </c>
      <c r="F1495" s="167" t="s">
        <v>2419</v>
      </c>
      <c r="G1495" s="167" t="s">
        <v>2419</v>
      </c>
      <c r="H1495" s="167" t="s">
        <v>2420</v>
      </c>
      <c r="I1495" s="167" t="s">
        <v>2421</v>
      </c>
      <c r="J1495" s="167" t="s">
        <v>2422</v>
      </c>
      <c r="K1495" s="114" t="s">
        <v>2437</v>
      </c>
      <c r="L1495" s="278">
        <v>9000000</v>
      </c>
    </row>
    <row r="1496" spans="1:12" ht="48" x14ac:dyDescent="0.2">
      <c r="A1496" s="197">
        <f t="shared" si="23"/>
        <v>1495</v>
      </c>
      <c r="B1496" s="167" t="s">
        <v>2369</v>
      </c>
      <c r="C1496" s="167" t="s">
        <v>2416</v>
      </c>
      <c r="D1496" s="167" t="s">
        <v>2417</v>
      </c>
      <c r="E1496" s="167" t="s">
        <v>2418</v>
      </c>
      <c r="F1496" s="167" t="s">
        <v>2419</v>
      </c>
      <c r="G1496" s="167" t="s">
        <v>2419</v>
      </c>
      <c r="H1496" s="167" t="s">
        <v>2420</v>
      </c>
      <c r="I1496" s="167" t="s">
        <v>2421</v>
      </c>
      <c r="J1496" s="167" t="s">
        <v>2422</v>
      </c>
      <c r="K1496" s="114" t="s">
        <v>2438</v>
      </c>
      <c r="L1496" s="278">
        <v>3500000</v>
      </c>
    </row>
    <row r="1497" spans="1:12" ht="48" x14ac:dyDescent="0.2">
      <c r="A1497" s="197">
        <f t="shared" si="23"/>
        <v>1496</v>
      </c>
      <c r="B1497" s="167" t="s">
        <v>2369</v>
      </c>
      <c r="C1497" s="167" t="s">
        <v>2416</v>
      </c>
      <c r="D1497" s="167" t="s">
        <v>2417</v>
      </c>
      <c r="E1497" s="167" t="s">
        <v>2418</v>
      </c>
      <c r="F1497" s="167" t="s">
        <v>2419</v>
      </c>
      <c r="G1497" s="167" t="s">
        <v>2419</v>
      </c>
      <c r="H1497" s="167" t="s">
        <v>2420</v>
      </c>
      <c r="I1497" s="167" t="s">
        <v>2421</v>
      </c>
      <c r="J1497" s="167" t="s">
        <v>2422</v>
      </c>
      <c r="K1497" s="167" t="s">
        <v>2439</v>
      </c>
      <c r="L1497" s="280">
        <v>3000000</v>
      </c>
    </row>
    <row r="1498" spans="1:12" ht="48" x14ac:dyDescent="0.2">
      <c r="A1498" s="197">
        <f t="shared" si="23"/>
        <v>1497</v>
      </c>
      <c r="B1498" s="167" t="s">
        <v>2369</v>
      </c>
      <c r="C1498" s="167" t="s">
        <v>2416</v>
      </c>
      <c r="D1498" s="167" t="s">
        <v>2417</v>
      </c>
      <c r="E1498" s="167" t="s">
        <v>2418</v>
      </c>
      <c r="F1498" s="167" t="s">
        <v>2419</v>
      </c>
      <c r="G1498" s="167" t="s">
        <v>2419</v>
      </c>
      <c r="H1498" s="167" t="s">
        <v>2420</v>
      </c>
      <c r="I1498" s="167" t="s">
        <v>2421</v>
      </c>
      <c r="J1498" s="167" t="s">
        <v>2422</v>
      </c>
      <c r="K1498" s="167" t="s">
        <v>2440</v>
      </c>
      <c r="L1498" s="278">
        <v>1000000</v>
      </c>
    </row>
    <row r="1499" spans="1:12" ht="48" x14ac:dyDescent="0.2">
      <c r="A1499" s="197">
        <f t="shared" si="23"/>
        <v>1498</v>
      </c>
      <c r="B1499" s="167" t="s">
        <v>2369</v>
      </c>
      <c r="C1499" s="167" t="s">
        <v>2416</v>
      </c>
      <c r="D1499" s="167" t="s">
        <v>2417</v>
      </c>
      <c r="E1499" s="167" t="s">
        <v>2418</v>
      </c>
      <c r="F1499" s="167" t="s">
        <v>2419</v>
      </c>
      <c r="G1499" s="167" t="s">
        <v>2419</v>
      </c>
      <c r="H1499" s="167" t="s">
        <v>2420</v>
      </c>
      <c r="I1499" s="167" t="s">
        <v>2421</v>
      </c>
      <c r="J1499" s="167" t="s">
        <v>2422</v>
      </c>
      <c r="K1499" s="167" t="s">
        <v>2441</v>
      </c>
      <c r="L1499" s="278">
        <v>1200000</v>
      </c>
    </row>
    <row r="1500" spans="1:12" ht="48" x14ac:dyDescent="0.2">
      <c r="A1500" s="197">
        <f t="shared" si="23"/>
        <v>1499</v>
      </c>
      <c r="B1500" s="167" t="s">
        <v>2369</v>
      </c>
      <c r="C1500" s="167" t="s">
        <v>2416</v>
      </c>
      <c r="D1500" s="167" t="s">
        <v>2417</v>
      </c>
      <c r="E1500" s="167" t="s">
        <v>2418</v>
      </c>
      <c r="F1500" s="167" t="s">
        <v>2419</v>
      </c>
      <c r="G1500" s="167" t="s">
        <v>2419</v>
      </c>
      <c r="H1500" s="167" t="s">
        <v>2420</v>
      </c>
      <c r="I1500" s="167" t="s">
        <v>2421</v>
      </c>
      <c r="J1500" s="167" t="s">
        <v>2422</v>
      </c>
      <c r="K1500" s="114" t="s">
        <v>2442</v>
      </c>
      <c r="L1500" s="278">
        <v>1000000</v>
      </c>
    </row>
    <row r="1501" spans="1:12" ht="36" x14ac:dyDescent="0.2">
      <c r="A1501" s="197">
        <f t="shared" si="23"/>
        <v>1500</v>
      </c>
      <c r="B1501" s="167" t="s">
        <v>2369</v>
      </c>
      <c r="C1501" s="172" t="s">
        <v>2443</v>
      </c>
      <c r="D1501" s="114" t="s">
        <v>2444</v>
      </c>
      <c r="E1501" s="172" t="s">
        <v>2445</v>
      </c>
      <c r="F1501" s="167" t="s">
        <v>2388</v>
      </c>
      <c r="G1501" s="167" t="s">
        <v>2388</v>
      </c>
      <c r="H1501" s="114" t="s">
        <v>2446</v>
      </c>
      <c r="I1501" s="167" t="s">
        <v>2447</v>
      </c>
      <c r="J1501" s="167" t="s">
        <v>2448</v>
      </c>
      <c r="K1501" s="167" t="s">
        <v>2449</v>
      </c>
      <c r="L1501" s="274">
        <v>20698254</v>
      </c>
    </row>
    <row r="1502" spans="1:12" ht="36" x14ac:dyDescent="0.2">
      <c r="A1502" s="197">
        <f t="shared" si="23"/>
        <v>1501</v>
      </c>
      <c r="B1502" s="167" t="s">
        <v>2369</v>
      </c>
      <c r="C1502" s="172" t="s">
        <v>2443</v>
      </c>
      <c r="D1502" s="114" t="s">
        <v>2444</v>
      </c>
      <c r="E1502" s="172" t="s">
        <v>1303</v>
      </c>
      <c r="F1502" s="167" t="s">
        <v>2388</v>
      </c>
      <c r="G1502" s="167" t="s">
        <v>2388</v>
      </c>
      <c r="H1502" s="114" t="s">
        <v>2446</v>
      </c>
      <c r="I1502" s="167" t="s">
        <v>2447</v>
      </c>
      <c r="J1502" s="167" t="s">
        <v>2448</v>
      </c>
      <c r="K1502" s="167" t="s">
        <v>2450</v>
      </c>
      <c r="L1502" s="274">
        <v>9418918</v>
      </c>
    </row>
    <row r="1503" spans="1:12" ht="36" x14ac:dyDescent="0.2">
      <c r="A1503" s="197">
        <f t="shared" si="23"/>
        <v>1502</v>
      </c>
      <c r="B1503" s="167" t="s">
        <v>2369</v>
      </c>
      <c r="C1503" s="172" t="s">
        <v>2443</v>
      </c>
      <c r="D1503" s="114" t="s">
        <v>2444</v>
      </c>
      <c r="E1503" s="172" t="s">
        <v>2062</v>
      </c>
      <c r="F1503" s="167" t="s">
        <v>2388</v>
      </c>
      <c r="G1503" s="167" t="s">
        <v>2388</v>
      </c>
      <c r="H1503" s="114" t="s">
        <v>2446</v>
      </c>
      <c r="I1503" s="167" t="s">
        <v>2447</v>
      </c>
      <c r="J1503" s="167" t="s">
        <v>2448</v>
      </c>
      <c r="K1503" s="167" t="s">
        <v>2451</v>
      </c>
      <c r="L1503" s="274">
        <v>4088700</v>
      </c>
    </row>
    <row r="1504" spans="1:12" ht="36" x14ac:dyDescent="0.2">
      <c r="A1504" s="197">
        <f t="shared" si="23"/>
        <v>1503</v>
      </c>
      <c r="B1504" s="170" t="s">
        <v>359</v>
      </c>
      <c r="C1504" s="170" t="s">
        <v>360</v>
      </c>
      <c r="D1504" s="170" t="s">
        <v>867</v>
      </c>
      <c r="E1504" s="170" t="s">
        <v>362</v>
      </c>
      <c r="F1504" s="170" t="s">
        <v>363</v>
      </c>
      <c r="G1504" s="170" t="s">
        <v>364</v>
      </c>
      <c r="H1504" s="170" t="s">
        <v>365</v>
      </c>
      <c r="I1504" s="170" t="s">
        <v>366</v>
      </c>
      <c r="J1504" s="44" t="s">
        <v>367</v>
      </c>
      <c r="K1504" s="170" t="s">
        <v>368</v>
      </c>
      <c r="L1504" s="281">
        <v>628190</v>
      </c>
    </row>
    <row r="1505" spans="1:12" ht="36" x14ac:dyDescent="0.2">
      <c r="A1505" s="197">
        <f t="shared" si="23"/>
        <v>1504</v>
      </c>
      <c r="B1505" s="170" t="s">
        <v>359</v>
      </c>
      <c r="C1505" s="170" t="s">
        <v>360</v>
      </c>
      <c r="D1505" s="170" t="s">
        <v>867</v>
      </c>
      <c r="E1505" s="170" t="s">
        <v>362</v>
      </c>
      <c r="F1505" s="170" t="s">
        <v>369</v>
      </c>
      <c r="G1505" s="170" t="s">
        <v>370</v>
      </c>
      <c r="H1505" s="170" t="s">
        <v>365</v>
      </c>
      <c r="I1505" s="170" t="s">
        <v>366</v>
      </c>
      <c r="J1505" s="44" t="s">
        <v>367</v>
      </c>
      <c r="K1505" s="170" t="s">
        <v>371</v>
      </c>
      <c r="L1505" s="281">
        <v>1091924.5</v>
      </c>
    </row>
    <row r="1506" spans="1:12" ht="36" x14ac:dyDescent="0.2">
      <c r="A1506" s="197">
        <f t="shared" si="23"/>
        <v>1505</v>
      </c>
      <c r="B1506" s="170" t="s">
        <v>359</v>
      </c>
      <c r="C1506" s="170" t="s">
        <v>360</v>
      </c>
      <c r="D1506" s="170" t="s">
        <v>867</v>
      </c>
      <c r="E1506" s="170" t="s">
        <v>362</v>
      </c>
      <c r="F1506" s="170" t="s">
        <v>372</v>
      </c>
      <c r="G1506" s="170" t="s">
        <v>373</v>
      </c>
      <c r="H1506" s="170" t="s">
        <v>365</v>
      </c>
      <c r="I1506" s="170" t="s">
        <v>366</v>
      </c>
      <c r="J1506" s="44" t="s">
        <v>367</v>
      </c>
      <c r="K1506" s="170" t="s">
        <v>374</v>
      </c>
      <c r="L1506" s="282">
        <v>635214</v>
      </c>
    </row>
    <row r="1507" spans="1:12" ht="68.25" customHeight="1" x14ac:dyDescent="0.2">
      <c r="A1507" s="197">
        <f t="shared" si="23"/>
        <v>1506</v>
      </c>
      <c r="B1507" s="58" t="s">
        <v>2452</v>
      </c>
      <c r="C1507" s="58" t="s">
        <v>2453</v>
      </c>
      <c r="D1507" s="58" t="s">
        <v>2454</v>
      </c>
      <c r="E1507" s="58" t="s">
        <v>2455</v>
      </c>
      <c r="F1507" s="169" t="s">
        <v>5211</v>
      </c>
      <c r="G1507" s="58" t="s">
        <v>2456</v>
      </c>
      <c r="H1507" s="58" t="s">
        <v>2457</v>
      </c>
      <c r="I1507" s="58" t="s">
        <v>2458</v>
      </c>
      <c r="J1507" s="26" t="s">
        <v>2459</v>
      </c>
      <c r="K1507" s="58" t="s">
        <v>2460</v>
      </c>
      <c r="L1507" s="283">
        <v>10280187.788333301</v>
      </c>
    </row>
    <row r="1508" spans="1:12" ht="60" x14ac:dyDescent="0.2">
      <c r="A1508" s="197">
        <f t="shared" si="23"/>
        <v>1507</v>
      </c>
      <c r="B1508" s="58" t="s">
        <v>2452</v>
      </c>
      <c r="C1508" s="58" t="s">
        <v>2453</v>
      </c>
      <c r="D1508" s="58" t="s">
        <v>2454</v>
      </c>
      <c r="E1508" s="58" t="s">
        <v>2455</v>
      </c>
      <c r="F1508" s="169" t="s">
        <v>5211</v>
      </c>
      <c r="G1508" s="58" t="s">
        <v>2456</v>
      </c>
      <c r="H1508" s="58" t="s">
        <v>2457</v>
      </c>
      <c r="I1508" s="58" t="s">
        <v>2458</v>
      </c>
      <c r="J1508" s="26" t="s">
        <v>2459</v>
      </c>
      <c r="K1508" s="58" t="s">
        <v>2461</v>
      </c>
      <c r="L1508" s="283">
        <v>9561961.7800000031</v>
      </c>
    </row>
    <row r="1509" spans="1:12" ht="60" x14ac:dyDescent="0.2">
      <c r="A1509" s="197">
        <f t="shared" si="23"/>
        <v>1508</v>
      </c>
      <c r="B1509" s="58" t="s">
        <v>2452</v>
      </c>
      <c r="C1509" s="58" t="s">
        <v>2453</v>
      </c>
      <c r="D1509" s="58" t="s">
        <v>2454</v>
      </c>
      <c r="E1509" s="58" t="s">
        <v>2455</v>
      </c>
      <c r="F1509" s="169" t="s">
        <v>5211</v>
      </c>
      <c r="G1509" s="58" t="s">
        <v>2456</v>
      </c>
      <c r="H1509" s="58" t="s">
        <v>2457</v>
      </c>
      <c r="I1509" s="58" t="s">
        <v>2458</v>
      </c>
      <c r="J1509" s="26" t="s">
        <v>2459</v>
      </c>
      <c r="K1509" s="58" t="s">
        <v>2462</v>
      </c>
      <c r="L1509" s="283">
        <v>7351896.71</v>
      </c>
    </row>
    <row r="1510" spans="1:12" ht="60" x14ac:dyDescent="0.2">
      <c r="A1510" s="197">
        <f t="shared" si="23"/>
        <v>1509</v>
      </c>
      <c r="B1510" s="58" t="s">
        <v>2452</v>
      </c>
      <c r="C1510" s="58" t="s">
        <v>2453</v>
      </c>
      <c r="D1510" s="58" t="s">
        <v>2454</v>
      </c>
      <c r="E1510" s="58" t="s">
        <v>2455</v>
      </c>
      <c r="F1510" s="169" t="s">
        <v>5211</v>
      </c>
      <c r="G1510" s="58" t="s">
        <v>2456</v>
      </c>
      <c r="H1510" s="58" t="s">
        <v>2457</v>
      </c>
      <c r="I1510" s="58" t="s">
        <v>2458</v>
      </c>
      <c r="J1510" s="26" t="s">
        <v>2459</v>
      </c>
      <c r="K1510" s="58" t="s">
        <v>2463</v>
      </c>
      <c r="L1510" s="283">
        <v>7011699.8866666658</v>
      </c>
    </row>
    <row r="1511" spans="1:12" ht="60" x14ac:dyDescent="0.2">
      <c r="A1511" s="197">
        <f t="shared" si="23"/>
        <v>1510</v>
      </c>
      <c r="B1511" s="58" t="s">
        <v>2452</v>
      </c>
      <c r="C1511" s="58" t="s">
        <v>2453</v>
      </c>
      <c r="D1511" s="58" t="s">
        <v>2454</v>
      </c>
      <c r="E1511" s="58" t="s">
        <v>2455</v>
      </c>
      <c r="F1511" s="169" t="s">
        <v>5211</v>
      </c>
      <c r="G1511" s="58" t="s">
        <v>2456</v>
      </c>
      <c r="H1511" s="58" t="s">
        <v>2457</v>
      </c>
      <c r="I1511" s="58" t="s">
        <v>2458</v>
      </c>
      <c r="J1511" s="26" t="s">
        <v>2459</v>
      </c>
      <c r="K1511" s="58" t="s">
        <v>2464</v>
      </c>
      <c r="L1511" s="283">
        <v>6708245.4516666671</v>
      </c>
    </row>
    <row r="1512" spans="1:12" ht="60" x14ac:dyDescent="0.2">
      <c r="A1512" s="197">
        <f t="shared" si="23"/>
        <v>1511</v>
      </c>
      <c r="B1512" s="58" t="s">
        <v>2452</v>
      </c>
      <c r="C1512" s="58" t="s">
        <v>2453</v>
      </c>
      <c r="D1512" s="58" t="s">
        <v>2454</v>
      </c>
      <c r="E1512" s="58" t="s">
        <v>2455</v>
      </c>
      <c r="F1512" s="169" t="s">
        <v>5211</v>
      </c>
      <c r="G1512" s="58" t="s">
        <v>2456</v>
      </c>
      <c r="H1512" s="58" t="s">
        <v>2457</v>
      </c>
      <c r="I1512" s="58" t="s">
        <v>2458</v>
      </c>
      <c r="J1512" s="26" t="s">
        <v>2459</v>
      </c>
      <c r="K1512" s="58" t="s">
        <v>2465</v>
      </c>
      <c r="L1512" s="283">
        <f>10445254.8483333/2</f>
        <v>5222627.4241666496</v>
      </c>
    </row>
    <row r="1513" spans="1:12" ht="60" x14ac:dyDescent="0.2">
      <c r="A1513" s="197">
        <f t="shared" si="23"/>
        <v>1512</v>
      </c>
      <c r="B1513" s="58" t="s">
        <v>2452</v>
      </c>
      <c r="C1513" s="58" t="s">
        <v>2453</v>
      </c>
      <c r="D1513" s="58" t="s">
        <v>2454</v>
      </c>
      <c r="E1513" s="58" t="s">
        <v>2455</v>
      </c>
      <c r="F1513" s="169" t="s">
        <v>5211</v>
      </c>
      <c r="G1513" s="58" t="s">
        <v>2456</v>
      </c>
      <c r="H1513" s="58" t="s">
        <v>2457</v>
      </c>
      <c r="I1513" s="58" t="s">
        <v>2458</v>
      </c>
      <c r="J1513" s="26" t="s">
        <v>2459</v>
      </c>
      <c r="K1513" s="58" t="s">
        <v>2466</v>
      </c>
      <c r="L1513" s="283">
        <v>5039995</v>
      </c>
    </row>
    <row r="1514" spans="1:12" ht="60" x14ac:dyDescent="0.2">
      <c r="A1514" s="197">
        <f t="shared" si="23"/>
        <v>1513</v>
      </c>
      <c r="B1514" s="58" t="s">
        <v>2452</v>
      </c>
      <c r="C1514" s="58" t="s">
        <v>2453</v>
      </c>
      <c r="D1514" s="58" t="s">
        <v>2454</v>
      </c>
      <c r="E1514" s="58" t="s">
        <v>2455</v>
      </c>
      <c r="F1514" s="169" t="s">
        <v>5211</v>
      </c>
      <c r="G1514" s="58" t="s">
        <v>2456</v>
      </c>
      <c r="H1514" s="58" t="s">
        <v>2457</v>
      </c>
      <c r="I1514" s="58" t="s">
        <v>2458</v>
      </c>
      <c r="J1514" s="26" t="s">
        <v>2459</v>
      </c>
      <c r="K1514" s="58" t="s">
        <v>2467</v>
      </c>
      <c r="L1514" s="283">
        <v>4983919.9783333335</v>
      </c>
    </row>
    <row r="1515" spans="1:12" ht="60" x14ac:dyDescent="0.2">
      <c r="A1515" s="197">
        <f t="shared" si="23"/>
        <v>1514</v>
      </c>
      <c r="B1515" s="58" t="s">
        <v>2452</v>
      </c>
      <c r="C1515" s="58" t="s">
        <v>2453</v>
      </c>
      <c r="D1515" s="58" t="s">
        <v>2454</v>
      </c>
      <c r="E1515" s="58" t="s">
        <v>2455</v>
      </c>
      <c r="F1515" s="169" t="s">
        <v>5211</v>
      </c>
      <c r="G1515" s="58" t="s">
        <v>2456</v>
      </c>
      <c r="H1515" s="58" t="s">
        <v>2457</v>
      </c>
      <c r="I1515" s="58" t="s">
        <v>2458</v>
      </c>
      <c r="J1515" s="26" t="s">
        <v>2459</v>
      </c>
      <c r="K1515" s="58" t="s">
        <v>2468</v>
      </c>
      <c r="L1515" s="283">
        <v>3926799.021666667</v>
      </c>
    </row>
    <row r="1516" spans="1:12" ht="60" x14ac:dyDescent="0.2">
      <c r="A1516" s="197">
        <f t="shared" si="23"/>
        <v>1515</v>
      </c>
      <c r="B1516" s="58" t="s">
        <v>2452</v>
      </c>
      <c r="C1516" s="58" t="s">
        <v>2453</v>
      </c>
      <c r="D1516" s="58" t="s">
        <v>2454</v>
      </c>
      <c r="E1516" s="58" t="s">
        <v>2455</v>
      </c>
      <c r="F1516" s="169" t="s">
        <v>5211</v>
      </c>
      <c r="G1516" s="58" t="s">
        <v>2456</v>
      </c>
      <c r="H1516" s="58" t="s">
        <v>2457</v>
      </c>
      <c r="I1516" s="58" t="s">
        <v>2458</v>
      </c>
      <c r="J1516" s="26" t="s">
        <v>2459</v>
      </c>
      <c r="K1516" s="58" t="s">
        <v>2469</v>
      </c>
      <c r="L1516" s="283">
        <v>3909259.4450000008</v>
      </c>
    </row>
    <row r="1517" spans="1:12" ht="60" x14ac:dyDescent="0.2">
      <c r="A1517" s="197">
        <f t="shared" si="23"/>
        <v>1516</v>
      </c>
      <c r="B1517" s="58" t="s">
        <v>2452</v>
      </c>
      <c r="C1517" s="58" t="s">
        <v>2453</v>
      </c>
      <c r="D1517" s="58" t="s">
        <v>2454</v>
      </c>
      <c r="E1517" s="58" t="s">
        <v>2455</v>
      </c>
      <c r="F1517" s="169" t="s">
        <v>5211</v>
      </c>
      <c r="G1517" s="58" t="s">
        <v>2456</v>
      </c>
      <c r="H1517" s="58" t="s">
        <v>2457</v>
      </c>
      <c r="I1517" s="58" t="s">
        <v>2458</v>
      </c>
      <c r="J1517" s="26" t="s">
        <v>2459</v>
      </c>
      <c r="K1517" s="58" t="s">
        <v>2470</v>
      </c>
      <c r="L1517" s="283">
        <v>2816985.8883333337</v>
      </c>
    </row>
    <row r="1518" spans="1:12" ht="60" x14ac:dyDescent="0.2">
      <c r="A1518" s="197">
        <f t="shared" si="23"/>
        <v>1517</v>
      </c>
      <c r="B1518" s="58" t="s">
        <v>2452</v>
      </c>
      <c r="C1518" s="58" t="s">
        <v>2453</v>
      </c>
      <c r="D1518" s="58" t="s">
        <v>2454</v>
      </c>
      <c r="E1518" s="58" t="s">
        <v>2455</v>
      </c>
      <c r="F1518" s="169" t="s">
        <v>5211</v>
      </c>
      <c r="G1518" s="58" t="s">
        <v>2456</v>
      </c>
      <c r="H1518" s="58" t="s">
        <v>2457</v>
      </c>
      <c r="I1518" s="58" t="s">
        <v>2458</v>
      </c>
      <c r="J1518" s="26" t="s">
        <v>2459</v>
      </c>
      <c r="K1518" s="58" t="s">
        <v>2471</v>
      </c>
      <c r="L1518" s="283">
        <v>2682643.6716666664</v>
      </c>
    </row>
    <row r="1519" spans="1:12" ht="60" x14ac:dyDescent="0.2">
      <c r="A1519" s="197">
        <f t="shared" si="23"/>
        <v>1518</v>
      </c>
      <c r="B1519" s="58" t="s">
        <v>2452</v>
      </c>
      <c r="C1519" s="58" t="s">
        <v>2453</v>
      </c>
      <c r="D1519" s="58" t="s">
        <v>2454</v>
      </c>
      <c r="E1519" s="58" t="s">
        <v>2455</v>
      </c>
      <c r="F1519" s="169" t="s">
        <v>5211</v>
      </c>
      <c r="G1519" s="58" t="s">
        <v>2456</v>
      </c>
      <c r="H1519" s="58" t="s">
        <v>2457</v>
      </c>
      <c r="I1519" s="58" t="s">
        <v>2458</v>
      </c>
      <c r="J1519" s="26" t="s">
        <v>2459</v>
      </c>
      <c r="K1519" s="58" t="s">
        <v>2472</v>
      </c>
      <c r="L1519" s="283">
        <v>2666197.5466666673</v>
      </c>
    </row>
    <row r="1520" spans="1:12" ht="60" x14ac:dyDescent="0.2">
      <c r="A1520" s="197">
        <f t="shared" si="23"/>
        <v>1519</v>
      </c>
      <c r="B1520" s="58" t="s">
        <v>2452</v>
      </c>
      <c r="C1520" s="58" t="s">
        <v>2453</v>
      </c>
      <c r="D1520" s="58" t="s">
        <v>2454</v>
      </c>
      <c r="E1520" s="58" t="s">
        <v>2455</v>
      </c>
      <c r="F1520" s="169" t="s">
        <v>5211</v>
      </c>
      <c r="G1520" s="58" t="s">
        <v>2456</v>
      </c>
      <c r="H1520" s="58" t="s">
        <v>2457</v>
      </c>
      <c r="I1520" s="58" t="s">
        <v>2458</v>
      </c>
      <c r="J1520" s="26" t="s">
        <v>2459</v>
      </c>
      <c r="K1520" s="58" t="s">
        <v>2473</v>
      </c>
      <c r="L1520" s="283">
        <v>2302771.9350000001</v>
      </c>
    </row>
    <row r="1521" spans="1:12" ht="60" x14ac:dyDescent="0.2">
      <c r="A1521" s="197">
        <f t="shared" si="23"/>
        <v>1520</v>
      </c>
      <c r="B1521" s="58" t="s">
        <v>2452</v>
      </c>
      <c r="C1521" s="58" t="s">
        <v>2453</v>
      </c>
      <c r="D1521" s="58" t="s">
        <v>2454</v>
      </c>
      <c r="E1521" s="58" t="s">
        <v>2455</v>
      </c>
      <c r="F1521" s="169" t="s">
        <v>5211</v>
      </c>
      <c r="G1521" s="58" t="s">
        <v>2456</v>
      </c>
      <c r="H1521" s="58" t="s">
        <v>2457</v>
      </c>
      <c r="I1521" s="58" t="s">
        <v>2458</v>
      </c>
      <c r="J1521" s="26" t="s">
        <v>2459</v>
      </c>
      <c r="K1521" s="58" t="s">
        <v>2474</v>
      </c>
      <c r="L1521" s="283">
        <v>2084938.3733333338</v>
      </c>
    </row>
    <row r="1522" spans="1:12" ht="60" x14ac:dyDescent="0.2">
      <c r="A1522" s="197">
        <f t="shared" si="23"/>
        <v>1521</v>
      </c>
      <c r="B1522" s="58" t="s">
        <v>2452</v>
      </c>
      <c r="C1522" s="58" t="s">
        <v>2453</v>
      </c>
      <c r="D1522" s="58" t="s">
        <v>2454</v>
      </c>
      <c r="E1522" s="58" t="s">
        <v>2455</v>
      </c>
      <c r="F1522" s="169" t="s">
        <v>5211</v>
      </c>
      <c r="G1522" s="58" t="s">
        <v>2456</v>
      </c>
      <c r="H1522" s="58" t="s">
        <v>2457</v>
      </c>
      <c r="I1522" s="58" t="s">
        <v>2458</v>
      </c>
      <c r="J1522" s="26" t="s">
        <v>2459</v>
      </c>
      <c r="K1522" s="58" t="s">
        <v>2475</v>
      </c>
      <c r="L1522" s="283">
        <v>1842864.9683333335</v>
      </c>
    </row>
    <row r="1523" spans="1:12" ht="60" x14ac:dyDescent="0.2">
      <c r="A1523" s="197">
        <f t="shared" si="23"/>
        <v>1522</v>
      </c>
      <c r="B1523" s="58" t="s">
        <v>2452</v>
      </c>
      <c r="C1523" s="58" t="s">
        <v>2453</v>
      </c>
      <c r="D1523" s="58" t="s">
        <v>2454</v>
      </c>
      <c r="E1523" s="58" t="s">
        <v>2455</v>
      </c>
      <c r="F1523" s="169" t="s">
        <v>5211</v>
      </c>
      <c r="G1523" s="58" t="s">
        <v>2456</v>
      </c>
      <c r="H1523" s="58" t="s">
        <v>2457</v>
      </c>
      <c r="I1523" s="58" t="s">
        <v>2458</v>
      </c>
      <c r="J1523" s="26" t="s">
        <v>2459</v>
      </c>
      <c r="K1523" s="58" t="s">
        <v>2476</v>
      </c>
      <c r="L1523" s="283">
        <v>1691623.325</v>
      </c>
    </row>
    <row r="1524" spans="1:12" ht="60" x14ac:dyDescent="0.2">
      <c r="A1524" s="197">
        <f t="shared" si="23"/>
        <v>1523</v>
      </c>
      <c r="B1524" s="58" t="s">
        <v>2452</v>
      </c>
      <c r="C1524" s="58" t="s">
        <v>2453</v>
      </c>
      <c r="D1524" s="58" t="s">
        <v>2454</v>
      </c>
      <c r="E1524" s="58" t="s">
        <v>2455</v>
      </c>
      <c r="F1524" s="169" t="s">
        <v>5211</v>
      </c>
      <c r="G1524" s="58" t="s">
        <v>2456</v>
      </c>
      <c r="H1524" s="58" t="s">
        <v>2457</v>
      </c>
      <c r="I1524" s="58" t="s">
        <v>2458</v>
      </c>
      <c r="J1524" s="26" t="s">
        <v>2459</v>
      </c>
      <c r="K1524" s="58" t="s">
        <v>2477</v>
      </c>
      <c r="L1524" s="283">
        <v>1559730.5333333334</v>
      </c>
    </row>
    <row r="1525" spans="1:12" ht="60" x14ac:dyDescent="0.2">
      <c r="A1525" s="197">
        <f t="shared" si="23"/>
        <v>1524</v>
      </c>
      <c r="B1525" s="58" t="s">
        <v>2452</v>
      </c>
      <c r="C1525" s="58" t="s">
        <v>2453</v>
      </c>
      <c r="D1525" s="58" t="s">
        <v>2454</v>
      </c>
      <c r="E1525" s="58" t="s">
        <v>2455</v>
      </c>
      <c r="F1525" s="169" t="s">
        <v>5211</v>
      </c>
      <c r="G1525" s="58" t="s">
        <v>2456</v>
      </c>
      <c r="H1525" s="58" t="s">
        <v>2457</v>
      </c>
      <c r="I1525" s="58" t="s">
        <v>2458</v>
      </c>
      <c r="J1525" s="26" t="s">
        <v>2459</v>
      </c>
      <c r="K1525" s="58" t="s">
        <v>2478</v>
      </c>
      <c r="L1525" s="283">
        <v>1446878.3366666667</v>
      </c>
    </row>
    <row r="1526" spans="1:12" ht="60" x14ac:dyDescent="0.2">
      <c r="A1526" s="197">
        <f t="shared" si="23"/>
        <v>1525</v>
      </c>
      <c r="B1526" s="58" t="s">
        <v>2452</v>
      </c>
      <c r="C1526" s="58" t="s">
        <v>2453</v>
      </c>
      <c r="D1526" s="58" t="s">
        <v>2454</v>
      </c>
      <c r="E1526" s="58" t="s">
        <v>2455</v>
      </c>
      <c r="F1526" s="169" t="s">
        <v>5211</v>
      </c>
      <c r="G1526" s="58" t="s">
        <v>2456</v>
      </c>
      <c r="H1526" s="58" t="s">
        <v>2457</v>
      </c>
      <c r="I1526" s="58" t="s">
        <v>2458</v>
      </c>
      <c r="J1526" s="26" t="s">
        <v>2459</v>
      </c>
      <c r="K1526" s="58" t="s">
        <v>2479</v>
      </c>
      <c r="L1526" s="283">
        <v>1380896.425</v>
      </c>
    </row>
    <row r="1527" spans="1:12" ht="60" x14ac:dyDescent="0.2">
      <c r="A1527" s="197">
        <f t="shared" si="23"/>
        <v>1526</v>
      </c>
      <c r="B1527" s="58" t="s">
        <v>2452</v>
      </c>
      <c r="C1527" s="58" t="s">
        <v>2453</v>
      </c>
      <c r="D1527" s="58" t="s">
        <v>2454</v>
      </c>
      <c r="E1527" s="58" t="s">
        <v>2455</v>
      </c>
      <c r="F1527" s="169" t="s">
        <v>5211</v>
      </c>
      <c r="G1527" s="58" t="s">
        <v>2456</v>
      </c>
      <c r="H1527" s="58" t="s">
        <v>2457</v>
      </c>
      <c r="I1527" s="58" t="s">
        <v>2458</v>
      </c>
      <c r="J1527" s="26" t="s">
        <v>2459</v>
      </c>
      <c r="K1527" s="58" t="s">
        <v>2480</v>
      </c>
      <c r="L1527" s="283">
        <v>1333784.6883333332</v>
      </c>
    </row>
    <row r="1528" spans="1:12" ht="85.5" customHeight="1" x14ac:dyDescent="0.2">
      <c r="A1528" s="197">
        <f t="shared" si="23"/>
        <v>1527</v>
      </c>
      <c r="B1528" s="58" t="s">
        <v>2452</v>
      </c>
      <c r="C1528" s="58" t="s">
        <v>2481</v>
      </c>
      <c r="D1528" s="58" t="s">
        <v>2482</v>
      </c>
      <c r="E1528" s="58" t="s">
        <v>2483</v>
      </c>
      <c r="F1528" s="169" t="s">
        <v>5212</v>
      </c>
      <c r="G1528" s="58" t="s">
        <v>2484</v>
      </c>
      <c r="H1528" s="58" t="s">
        <v>2485</v>
      </c>
      <c r="I1528" s="58" t="s">
        <v>2486</v>
      </c>
      <c r="J1528" s="26" t="s">
        <v>2487</v>
      </c>
      <c r="K1528" s="58" t="s">
        <v>2488</v>
      </c>
      <c r="L1528" s="283">
        <v>58702614.479999997</v>
      </c>
    </row>
    <row r="1529" spans="1:12" ht="72" x14ac:dyDescent="0.2">
      <c r="A1529" s="197">
        <f t="shared" si="23"/>
        <v>1528</v>
      </c>
      <c r="B1529" s="58" t="s">
        <v>2452</v>
      </c>
      <c r="C1529" s="58" t="s">
        <v>2481</v>
      </c>
      <c r="D1529" s="58" t="s">
        <v>2482</v>
      </c>
      <c r="E1529" s="58" t="s">
        <v>2483</v>
      </c>
      <c r="F1529" s="169" t="s">
        <v>5212</v>
      </c>
      <c r="G1529" s="58" t="s">
        <v>2484</v>
      </c>
      <c r="H1529" s="58" t="s">
        <v>2485</v>
      </c>
      <c r="I1529" s="58" t="s">
        <v>2486</v>
      </c>
      <c r="J1529" s="26" t="s">
        <v>2487</v>
      </c>
      <c r="K1529" s="58" t="s">
        <v>2489</v>
      </c>
      <c r="L1529" s="283">
        <v>4271449.67</v>
      </c>
    </row>
    <row r="1530" spans="1:12" ht="72" x14ac:dyDescent="0.2">
      <c r="A1530" s="197">
        <f t="shared" si="23"/>
        <v>1529</v>
      </c>
      <c r="B1530" s="58" t="s">
        <v>2452</v>
      </c>
      <c r="C1530" s="58" t="s">
        <v>2481</v>
      </c>
      <c r="D1530" s="58" t="s">
        <v>2482</v>
      </c>
      <c r="E1530" s="58" t="s">
        <v>2483</v>
      </c>
      <c r="F1530" s="169" t="s">
        <v>5212</v>
      </c>
      <c r="G1530" s="58" t="s">
        <v>2484</v>
      </c>
      <c r="H1530" s="58" t="s">
        <v>2485</v>
      </c>
      <c r="I1530" s="58" t="s">
        <v>2486</v>
      </c>
      <c r="J1530" s="26" t="s">
        <v>2487</v>
      </c>
      <c r="K1530" s="58" t="s">
        <v>2490</v>
      </c>
      <c r="L1530" s="283">
        <v>3394700.09</v>
      </c>
    </row>
    <row r="1531" spans="1:12" ht="72" x14ac:dyDescent="0.2">
      <c r="A1531" s="197">
        <f t="shared" si="23"/>
        <v>1530</v>
      </c>
      <c r="B1531" s="58" t="s">
        <v>2452</v>
      </c>
      <c r="C1531" s="58" t="s">
        <v>2481</v>
      </c>
      <c r="D1531" s="58" t="s">
        <v>2482</v>
      </c>
      <c r="E1531" s="58" t="s">
        <v>2483</v>
      </c>
      <c r="F1531" s="169" t="s">
        <v>5212</v>
      </c>
      <c r="G1531" s="58" t="s">
        <v>2484</v>
      </c>
      <c r="H1531" s="58" t="s">
        <v>2485</v>
      </c>
      <c r="I1531" s="58" t="s">
        <v>2486</v>
      </c>
      <c r="J1531" s="26" t="s">
        <v>2487</v>
      </c>
      <c r="K1531" s="58" t="s">
        <v>2491</v>
      </c>
      <c r="L1531" s="283">
        <v>3208462.53</v>
      </c>
    </row>
    <row r="1532" spans="1:12" ht="72" x14ac:dyDescent="0.2">
      <c r="A1532" s="197">
        <f t="shared" si="23"/>
        <v>1531</v>
      </c>
      <c r="B1532" s="58" t="s">
        <v>2452</v>
      </c>
      <c r="C1532" s="58" t="s">
        <v>2481</v>
      </c>
      <c r="D1532" s="58" t="s">
        <v>2482</v>
      </c>
      <c r="E1532" s="58" t="s">
        <v>2483</v>
      </c>
      <c r="F1532" s="169" t="s">
        <v>5212</v>
      </c>
      <c r="G1532" s="58" t="s">
        <v>2484</v>
      </c>
      <c r="H1532" s="58" t="s">
        <v>2485</v>
      </c>
      <c r="I1532" s="58" t="s">
        <v>2486</v>
      </c>
      <c r="J1532" s="26" t="s">
        <v>2487</v>
      </c>
      <c r="K1532" s="58" t="s">
        <v>2492</v>
      </c>
      <c r="L1532" s="283">
        <v>1364125.88</v>
      </c>
    </row>
    <row r="1533" spans="1:12" ht="72" x14ac:dyDescent="0.2">
      <c r="A1533" s="197">
        <f t="shared" si="23"/>
        <v>1532</v>
      </c>
      <c r="B1533" s="58" t="s">
        <v>2452</v>
      </c>
      <c r="C1533" s="58" t="s">
        <v>2481</v>
      </c>
      <c r="D1533" s="58" t="s">
        <v>2482</v>
      </c>
      <c r="E1533" s="58" t="s">
        <v>2483</v>
      </c>
      <c r="F1533" s="169" t="s">
        <v>5212</v>
      </c>
      <c r="G1533" s="58" t="s">
        <v>2484</v>
      </c>
      <c r="H1533" s="58" t="s">
        <v>2485</v>
      </c>
      <c r="I1533" s="58" t="s">
        <v>2486</v>
      </c>
      <c r="J1533" s="26" t="s">
        <v>2487</v>
      </c>
      <c r="K1533" s="58" t="s">
        <v>2493</v>
      </c>
      <c r="L1533" s="283">
        <v>1343779.15</v>
      </c>
    </row>
    <row r="1534" spans="1:12" ht="72" x14ac:dyDescent="0.2">
      <c r="A1534" s="197">
        <f t="shared" si="23"/>
        <v>1533</v>
      </c>
      <c r="B1534" s="58" t="s">
        <v>2452</v>
      </c>
      <c r="C1534" s="58" t="s">
        <v>2481</v>
      </c>
      <c r="D1534" s="58" t="s">
        <v>2482</v>
      </c>
      <c r="E1534" s="58" t="s">
        <v>2483</v>
      </c>
      <c r="F1534" s="169" t="s">
        <v>5212</v>
      </c>
      <c r="G1534" s="58" t="s">
        <v>2484</v>
      </c>
      <c r="H1534" s="58" t="s">
        <v>2485</v>
      </c>
      <c r="I1534" s="58" t="s">
        <v>2486</v>
      </c>
      <c r="J1534" s="26" t="s">
        <v>2487</v>
      </c>
      <c r="K1534" s="58" t="s">
        <v>2494</v>
      </c>
      <c r="L1534" s="283">
        <v>1204532.33</v>
      </c>
    </row>
    <row r="1535" spans="1:12" ht="72" x14ac:dyDescent="0.2">
      <c r="A1535" s="197">
        <f t="shared" si="23"/>
        <v>1534</v>
      </c>
      <c r="B1535" s="58" t="s">
        <v>2452</v>
      </c>
      <c r="C1535" s="58" t="s">
        <v>2481</v>
      </c>
      <c r="D1535" s="58" t="s">
        <v>2482</v>
      </c>
      <c r="E1535" s="58" t="s">
        <v>2483</v>
      </c>
      <c r="F1535" s="169" t="s">
        <v>5212</v>
      </c>
      <c r="G1535" s="58" t="s">
        <v>2484</v>
      </c>
      <c r="H1535" s="58" t="s">
        <v>2485</v>
      </c>
      <c r="I1535" s="58" t="s">
        <v>2486</v>
      </c>
      <c r="J1535" s="26" t="s">
        <v>2487</v>
      </c>
      <c r="K1535" s="58" t="s">
        <v>2495</v>
      </c>
      <c r="L1535" s="283">
        <v>805562.4</v>
      </c>
    </row>
    <row r="1536" spans="1:12" ht="72" x14ac:dyDescent="0.2">
      <c r="A1536" s="197">
        <f t="shared" si="23"/>
        <v>1535</v>
      </c>
      <c r="B1536" s="58" t="s">
        <v>2452</v>
      </c>
      <c r="C1536" s="58" t="s">
        <v>2481</v>
      </c>
      <c r="D1536" s="58" t="s">
        <v>2482</v>
      </c>
      <c r="E1536" s="58" t="s">
        <v>2483</v>
      </c>
      <c r="F1536" s="169" t="s">
        <v>5212</v>
      </c>
      <c r="G1536" s="58" t="s">
        <v>2484</v>
      </c>
      <c r="H1536" s="58" t="s">
        <v>2485</v>
      </c>
      <c r="I1536" s="58" t="s">
        <v>2486</v>
      </c>
      <c r="J1536" s="26" t="s">
        <v>2487</v>
      </c>
      <c r="K1536" s="58" t="s">
        <v>2496</v>
      </c>
      <c r="L1536" s="283">
        <v>611400.48</v>
      </c>
    </row>
    <row r="1537" spans="1:12" ht="72" x14ac:dyDescent="0.2">
      <c r="A1537" s="197">
        <f t="shared" si="23"/>
        <v>1536</v>
      </c>
      <c r="B1537" s="58" t="s">
        <v>2452</v>
      </c>
      <c r="C1537" s="58" t="s">
        <v>2481</v>
      </c>
      <c r="D1537" s="58" t="s">
        <v>2482</v>
      </c>
      <c r="E1537" s="58" t="s">
        <v>2483</v>
      </c>
      <c r="F1537" s="169" t="s">
        <v>5212</v>
      </c>
      <c r="G1537" s="58" t="s">
        <v>2484</v>
      </c>
      <c r="H1537" s="58" t="s">
        <v>2485</v>
      </c>
      <c r="I1537" s="58" t="s">
        <v>2486</v>
      </c>
      <c r="J1537" s="26" t="s">
        <v>2487</v>
      </c>
      <c r="K1537" s="58" t="s">
        <v>2497</v>
      </c>
      <c r="L1537" s="283">
        <v>490050</v>
      </c>
    </row>
    <row r="1538" spans="1:12" ht="72" x14ac:dyDescent="0.2">
      <c r="A1538" s="197">
        <f t="shared" si="23"/>
        <v>1537</v>
      </c>
      <c r="B1538" s="167" t="s">
        <v>2498</v>
      </c>
      <c r="C1538" s="167" t="s">
        <v>2499</v>
      </c>
      <c r="D1538" s="167" t="s">
        <v>2500</v>
      </c>
      <c r="E1538" s="167" t="s">
        <v>2501</v>
      </c>
      <c r="F1538" s="167" t="s">
        <v>2502</v>
      </c>
      <c r="G1538" s="167" t="s">
        <v>2503</v>
      </c>
      <c r="H1538" s="167" t="s">
        <v>2504</v>
      </c>
      <c r="I1538" s="45" t="s">
        <v>2505</v>
      </c>
      <c r="J1538" s="174" t="s">
        <v>2506</v>
      </c>
      <c r="K1538" s="167" t="s">
        <v>2507</v>
      </c>
      <c r="L1538" s="284">
        <v>12000000</v>
      </c>
    </row>
    <row r="1539" spans="1:12" ht="72" x14ac:dyDescent="0.2">
      <c r="A1539" s="197">
        <f t="shared" si="23"/>
        <v>1538</v>
      </c>
      <c r="B1539" s="167" t="s">
        <v>2498</v>
      </c>
      <c r="C1539" s="167" t="s">
        <v>2499</v>
      </c>
      <c r="D1539" s="167" t="s">
        <v>2500</v>
      </c>
      <c r="E1539" s="167" t="s">
        <v>2501</v>
      </c>
      <c r="F1539" s="167" t="s">
        <v>2502</v>
      </c>
      <c r="G1539" s="167" t="s">
        <v>2503</v>
      </c>
      <c r="H1539" s="167" t="s">
        <v>2504</v>
      </c>
      <c r="I1539" s="45" t="s">
        <v>2508</v>
      </c>
      <c r="J1539" s="174" t="s">
        <v>2506</v>
      </c>
      <c r="K1539" s="167" t="s">
        <v>2509</v>
      </c>
      <c r="L1539" s="284">
        <v>1000000</v>
      </c>
    </row>
    <row r="1540" spans="1:12" ht="72" x14ac:dyDescent="0.2">
      <c r="A1540" s="197">
        <f t="shared" ref="A1540:A1603" si="24">A1539+1</f>
        <v>1539</v>
      </c>
      <c r="B1540" s="167" t="s">
        <v>2498</v>
      </c>
      <c r="C1540" s="167" t="s">
        <v>2499</v>
      </c>
      <c r="D1540" s="167" t="s">
        <v>2500</v>
      </c>
      <c r="E1540" s="167" t="s">
        <v>2501</v>
      </c>
      <c r="F1540" s="167" t="s">
        <v>2502</v>
      </c>
      <c r="G1540" s="167" t="s">
        <v>2503</v>
      </c>
      <c r="H1540" s="167" t="s">
        <v>2504</v>
      </c>
      <c r="I1540" s="45" t="s">
        <v>2510</v>
      </c>
      <c r="J1540" s="174" t="s">
        <v>2506</v>
      </c>
      <c r="K1540" s="167" t="s">
        <v>2511</v>
      </c>
      <c r="L1540" s="284">
        <v>1300000</v>
      </c>
    </row>
    <row r="1541" spans="1:12" ht="72" x14ac:dyDescent="0.2">
      <c r="A1541" s="197">
        <f t="shared" si="24"/>
        <v>1540</v>
      </c>
      <c r="B1541" s="167" t="s">
        <v>2498</v>
      </c>
      <c r="C1541" s="167" t="s">
        <v>2499</v>
      </c>
      <c r="D1541" s="167" t="s">
        <v>2500</v>
      </c>
      <c r="E1541" s="167" t="s">
        <v>2501</v>
      </c>
      <c r="F1541" s="167" t="s">
        <v>2502</v>
      </c>
      <c r="G1541" s="167" t="s">
        <v>2503</v>
      </c>
      <c r="H1541" s="167" t="s">
        <v>2504</v>
      </c>
      <c r="I1541" s="45" t="s">
        <v>2512</v>
      </c>
      <c r="J1541" s="174" t="s">
        <v>2506</v>
      </c>
      <c r="K1541" s="167" t="s">
        <v>2513</v>
      </c>
      <c r="L1541" s="284">
        <v>700000</v>
      </c>
    </row>
    <row r="1542" spans="1:12" ht="72" x14ac:dyDescent="0.2">
      <c r="A1542" s="197">
        <f t="shared" si="24"/>
        <v>1541</v>
      </c>
      <c r="B1542" s="167" t="s">
        <v>2498</v>
      </c>
      <c r="C1542" s="167" t="s">
        <v>2499</v>
      </c>
      <c r="D1542" s="167" t="s">
        <v>2500</v>
      </c>
      <c r="E1542" s="167" t="s">
        <v>2501</v>
      </c>
      <c r="F1542" s="167" t="s">
        <v>2502</v>
      </c>
      <c r="G1542" s="167" t="s">
        <v>2503</v>
      </c>
      <c r="H1542" s="167" t="s">
        <v>2504</v>
      </c>
      <c r="I1542" s="45" t="s">
        <v>2512</v>
      </c>
      <c r="J1542" s="174" t="s">
        <v>2506</v>
      </c>
      <c r="K1542" s="167" t="s">
        <v>2514</v>
      </c>
      <c r="L1542" s="284">
        <v>700000</v>
      </c>
    </row>
    <row r="1543" spans="1:12" ht="72" x14ac:dyDescent="0.2">
      <c r="A1543" s="197">
        <f t="shared" si="24"/>
        <v>1542</v>
      </c>
      <c r="B1543" s="167" t="s">
        <v>2498</v>
      </c>
      <c r="C1543" s="167" t="s">
        <v>2499</v>
      </c>
      <c r="D1543" s="167" t="s">
        <v>2500</v>
      </c>
      <c r="E1543" s="167" t="s">
        <v>2501</v>
      </c>
      <c r="F1543" s="167" t="s">
        <v>2502</v>
      </c>
      <c r="G1543" s="167" t="s">
        <v>2503</v>
      </c>
      <c r="H1543" s="167" t="s">
        <v>2504</v>
      </c>
      <c r="I1543" s="45" t="s">
        <v>2512</v>
      </c>
      <c r="J1543" s="174" t="s">
        <v>2506</v>
      </c>
      <c r="K1543" s="167" t="s">
        <v>2515</v>
      </c>
      <c r="L1543" s="284">
        <v>700000</v>
      </c>
    </row>
    <row r="1544" spans="1:12" ht="72" x14ac:dyDescent="0.2">
      <c r="A1544" s="197">
        <f t="shared" si="24"/>
        <v>1543</v>
      </c>
      <c r="B1544" s="167" t="s">
        <v>2498</v>
      </c>
      <c r="C1544" s="167" t="s">
        <v>2499</v>
      </c>
      <c r="D1544" s="167" t="s">
        <v>2500</v>
      </c>
      <c r="E1544" s="167" t="s">
        <v>2501</v>
      </c>
      <c r="F1544" s="167" t="s">
        <v>2502</v>
      </c>
      <c r="G1544" s="167" t="s">
        <v>2503</v>
      </c>
      <c r="H1544" s="167" t="s">
        <v>2504</v>
      </c>
      <c r="I1544" s="45" t="s">
        <v>2512</v>
      </c>
      <c r="J1544" s="174" t="s">
        <v>2506</v>
      </c>
      <c r="K1544" s="167" t="s">
        <v>2516</v>
      </c>
      <c r="L1544" s="284">
        <v>80000000</v>
      </c>
    </row>
    <row r="1545" spans="1:12" ht="36" x14ac:dyDescent="0.2">
      <c r="A1545" s="197">
        <f t="shared" si="24"/>
        <v>1544</v>
      </c>
      <c r="B1545" s="10" t="s">
        <v>2517</v>
      </c>
      <c r="C1545" s="10" t="s">
        <v>2518</v>
      </c>
      <c r="D1545" s="10" t="s">
        <v>2519</v>
      </c>
      <c r="E1545" s="116" t="s">
        <v>2520</v>
      </c>
      <c r="F1545" s="10" t="s">
        <v>2521</v>
      </c>
      <c r="G1545" s="10" t="s">
        <v>2521</v>
      </c>
      <c r="H1545" s="10" t="s">
        <v>2522</v>
      </c>
      <c r="I1545" s="10" t="s">
        <v>2523</v>
      </c>
      <c r="J1545" s="117" t="s">
        <v>2524</v>
      </c>
      <c r="K1545" s="10" t="s">
        <v>2525</v>
      </c>
      <c r="L1545" s="226" t="s">
        <v>2526</v>
      </c>
    </row>
    <row r="1546" spans="1:12" ht="36" x14ac:dyDescent="0.2">
      <c r="A1546" s="197">
        <f t="shared" si="24"/>
        <v>1545</v>
      </c>
      <c r="B1546" s="10" t="s">
        <v>2517</v>
      </c>
      <c r="C1546" s="10" t="s">
        <v>2518</v>
      </c>
      <c r="D1546" s="10" t="s">
        <v>2519</v>
      </c>
      <c r="E1546" s="116" t="s">
        <v>2520</v>
      </c>
      <c r="F1546" s="10" t="s">
        <v>2521</v>
      </c>
      <c r="G1546" s="10" t="s">
        <v>2521</v>
      </c>
      <c r="H1546" s="10" t="s">
        <v>2522</v>
      </c>
      <c r="I1546" s="10" t="s">
        <v>2523</v>
      </c>
      <c r="J1546" s="117" t="s">
        <v>2524</v>
      </c>
      <c r="K1546" s="10" t="s">
        <v>2527</v>
      </c>
      <c r="L1546" s="226" t="s">
        <v>2526</v>
      </c>
    </row>
    <row r="1547" spans="1:12" ht="36" x14ac:dyDescent="0.2">
      <c r="A1547" s="197">
        <f t="shared" si="24"/>
        <v>1546</v>
      </c>
      <c r="B1547" s="10" t="s">
        <v>2517</v>
      </c>
      <c r="C1547" s="10" t="s">
        <v>2518</v>
      </c>
      <c r="D1547" s="10" t="s">
        <v>2519</v>
      </c>
      <c r="E1547" s="116" t="s">
        <v>2520</v>
      </c>
      <c r="F1547" s="10" t="s">
        <v>2521</v>
      </c>
      <c r="G1547" s="10" t="s">
        <v>2521</v>
      </c>
      <c r="H1547" s="10" t="s">
        <v>2522</v>
      </c>
      <c r="I1547" s="10" t="s">
        <v>2523</v>
      </c>
      <c r="J1547" s="117" t="s">
        <v>2524</v>
      </c>
      <c r="K1547" s="10" t="s">
        <v>2528</v>
      </c>
      <c r="L1547" s="226" t="s">
        <v>2526</v>
      </c>
    </row>
    <row r="1548" spans="1:12" ht="36" x14ac:dyDescent="0.2">
      <c r="A1548" s="197">
        <f t="shared" si="24"/>
        <v>1547</v>
      </c>
      <c r="B1548" s="10" t="s">
        <v>2517</v>
      </c>
      <c r="C1548" s="10" t="s">
        <v>2518</v>
      </c>
      <c r="D1548" s="10" t="s">
        <v>2519</v>
      </c>
      <c r="E1548" s="116" t="s">
        <v>2520</v>
      </c>
      <c r="F1548" s="10" t="s">
        <v>2521</v>
      </c>
      <c r="G1548" s="10" t="s">
        <v>2521</v>
      </c>
      <c r="H1548" s="10" t="s">
        <v>2522</v>
      </c>
      <c r="I1548" s="10" t="s">
        <v>2523</v>
      </c>
      <c r="J1548" s="117" t="s">
        <v>2524</v>
      </c>
      <c r="K1548" s="10" t="s">
        <v>2529</v>
      </c>
      <c r="L1548" s="226" t="s">
        <v>2526</v>
      </c>
    </row>
    <row r="1549" spans="1:12" ht="36" x14ac:dyDescent="0.2">
      <c r="A1549" s="197">
        <f t="shared" si="24"/>
        <v>1548</v>
      </c>
      <c r="B1549" s="10" t="s">
        <v>2517</v>
      </c>
      <c r="C1549" s="10" t="s">
        <v>2518</v>
      </c>
      <c r="D1549" s="10" t="s">
        <v>2519</v>
      </c>
      <c r="E1549" s="116" t="s">
        <v>2520</v>
      </c>
      <c r="F1549" s="10" t="s">
        <v>2521</v>
      </c>
      <c r="G1549" s="10" t="s">
        <v>2521</v>
      </c>
      <c r="H1549" s="10" t="s">
        <v>2522</v>
      </c>
      <c r="I1549" s="10" t="s">
        <v>2523</v>
      </c>
      <c r="J1549" s="117" t="s">
        <v>2524</v>
      </c>
      <c r="K1549" s="10" t="s">
        <v>2530</v>
      </c>
      <c r="L1549" s="226" t="s">
        <v>2526</v>
      </c>
    </row>
    <row r="1550" spans="1:12" ht="36" x14ac:dyDescent="0.2">
      <c r="A1550" s="197">
        <f t="shared" si="24"/>
        <v>1549</v>
      </c>
      <c r="B1550" s="10" t="s">
        <v>2517</v>
      </c>
      <c r="C1550" s="10" t="s">
        <v>2518</v>
      </c>
      <c r="D1550" s="10" t="s">
        <v>2519</v>
      </c>
      <c r="E1550" s="116" t="s">
        <v>2520</v>
      </c>
      <c r="F1550" s="10" t="s">
        <v>2521</v>
      </c>
      <c r="G1550" s="10" t="s">
        <v>2521</v>
      </c>
      <c r="H1550" s="10" t="s">
        <v>2522</v>
      </c>
      <c r="I1550" s="10" t="s">
        <v>2523</v>
      </c>
      <c r="J1550" s="117" t="s">
        <v>2524</v>
      </c>
      <c r="K1550" s="10" t="s">
        <v>2531</v>
      </c>
      <c r="L1550" s="226" t="s">
        <v>2526</v>
      </c>
    </row>
    <row r="1551" spans="1:12" ht="36" x14ac:dyDescent="0.2">
      <c r="A1551" s="197">
        <f t="shared" si="24"/>
        <v>1550</v>
      </c>
      <c r="B1551" s="118" t="s">
        <v>2532</v>
      </c>
      <c r="C1551" s="118" t="s">
        <v>2533</v>
      </c>
      <c r="D1551" s="118" t="s">
        <v>2534</v>
      </c>
      <c r="E1551" s="119" t="s">
        <v>2535</v>
      </c>
      <c r="F1551" s="118" t="s">
        <v>2536</v>
      </c>
      <c r="G1551" s="118" t="s">
        <v>2536</v>
      </c>
      <c r="H1551" s="19"/>
      <c r="I1551" s="118" t="s">
        <v>2537</v>
      </c>
      <c r="J1551" s="118" t="s">
        <v>2538</v>
      </c>
      <c r="K1551" s="120" t="s">
        <v>2539</v>
      </c>
      <c r="L1551" s="285">
        <v>1330000</v>
      </c>
    </row>
    <row r="1552" spans="1:12" ht="36" x14ac:dyDescent="0.2">
      <c r="A1552" s="197">
        <f t="shared" si="24"/>
        <v>1551</v>
      </c>
      <c r="B1552" s="118" t="s">
        <v>2532</v>
      </c>
      <c r="C1552" s="118" t="s">
        <v>2533</v>
      </c>
      <c r="D1552" s="118" t="s">
        <v>2534</v>
      </c>
      <c r="E1552" s="119" t="s">
        <v>2535</v>
      </c>
      <c r="F1552" s="118" t="s">
        <v>2536</v>
      </c>
      <c r="G1552" s="118" t="s">
        <v>2536</v>
      </c>
      <c r="H1552" s="19"/>
      <c r="I1552" s="118" t="s">
        <v>2537</v>
      </c>
      <c r="J1552" s="118" t="s">
        <v>2538</v>
      </c>
      <c r="K1552" s="120" t="s">
        <v>2540</v>
      </c>
      <c r="L1552" s="285">
        <v>6330000</v>
      </c>
    </row>
    <row r="1553" spans="1:12" ht="36" x14ac:dyDescent="0.2">
      <c r="A1553" s="197">
        <f t="shared" si="24"/>
        <v>1552</v>
      </c>
      <c r="B1553" s="118" t="s">
        <v>2532</v>
      </c>
      <c r="C1553" s="118" t="s">
        <v>2533</v>
      </c>
      <c r="D1553" s="118" t="s">
        <v>2534</v>
      </c>
      <c r="E1553" s="119" t="s">
        <v>2535</v>
      </c>
      <c r="F1553" s="118" t="s">
        <v>2536</v>
      </c>
      <c r="G1553" s="118" t="s">
        <v>2536</v>
      </c>
      <c r="H1553" s="19"/>
      <c r="I1553" s="118" t="s">
        <v>2537</v>
      </c>
      <c r="J1553" s="118" t="s">
        <v>2538</v>
      </c>
      <c r="K1553" s="120" t="s">
        <v>2541</v>
      </c>
      <c r="L1553" s="285">
        <v>8250000</v>
      </c>
    </row>
    <row r="1554" spans="1:12" ht="36" x14ac:dyDescent="0.2">
      <c r="A1554" s="197">
        <f t="shared" si="24"/>
        <v>1553</v>
      </c>
      <c r="B1554" s="118" t="s">
        <v>2532</v>
      </c>
      <c r="C1554" s="118" t="s">
        <v>2533</v>
      </c>
      <c r="D1554" s="118" t="s">
        <v>2534</v>
      </c>
      <c r="E1554" s="119" t="s">
        <v>2535</v>
      </c>
      <c r="F1554" s="118" t="s">
        <v>2536</v>
      </c>
      <c r="G1554" s="118" t="s">
        <v>2536</v>
      </c>
      <c r="H1554" s="19"/>
      <c r="I1554" s="118" t="s">
        <v>2537</v>
      </c>
      <c r="J1554" s="118" t="s">
        <v>2538</v>
      </c>
      <c r="K1554" s="120" t="s">
        <v>2542</v>
      </c>
      <c r="L1554" s="285">
        <v>967000</v>
      </c>
    </row>
    <row r="1555" spans="1:12" ht="36" x14ac:dyDescent="0.2">
      <c r="A1555" s="197">
        <f t="shared" si="24"/>
        <v>1554</v>
      </c>
      <c r="B1555" s="118" t="s">
        <v>2532</v>
      </c>
      <c r="C1555" s="118" t="s">
        <v>2533</v>
      </c>
      <c r="D1555" s="118" t="s">
        <v>2534</v>
      </c>
      <c r="E1555" s="119" t="s">
        <v>2535</v>
      </c>
      <c r="F1555" s="118" t="s">
        <v>2536</v>
      </c>
      <c r="G1555" s="118" t="s">
        <v>2536</v>
      </c>
      <c r="H1555" s="19"/>
      <c r="I1555" s="118" t="s">
        <v>2537</v>
      </c>
      <c r="J1555" s="118" t="s">
        <v>2538</v>
      </c>
      <c r="K1555" s="120" t="s">
        <v>2543</v>
      </c>
      <c r="L1555" s="285">
        <v>8933000</v>
      </c>
    </row>
    <row r="1556" spans="1:12" ht="36" x14ac:dyDescent="0.2">
      <c r="A1556" s="197">
        <f t="shared" si="24"/>
        <v>1555</v>
      </c>
      <c r="B1556" s="118" t="s">
        <v>2532</v>
      </c>
      <c r="C1556" s="118" t="s">
        <v>2533</v>
      </c>
      <c r="D1556" s="118" t="s">
        <v>2534</v>
      </c>
      <c r="E1556" s="119" t="s">
        <v>2535</v>
      </c>
      <c r="F1556" s="118" t="s">
        <v>2536</v>
      </c>
      <c r="G1556" s="118" t="s">
        <v>2536</v>
      </c>
      <c r="H1556" s="19"/>
      <c r="I1556" s="118" t="s">
        <v>2537</v>
      </c>
      <c r="J1556" s="118" t="s">
        <v>2538</v>
      </c>
      <c r="K1556" s="120" t="s">
        <v>2544</v>
      </c>
      <c r="L1556" s="285">
        <v>3016000</v>
      </c>
    </row>
    <row r="1557" spans="1:12" ht="36" x14ac:dyDescent="0.2">
      <c r="A1557" s="197">
        <f t="shared" si="24"/>
        <v>1556</v>
      </c>
      <c r="B1557" s="118" t="s">
        <v>2532</v>
      </c>
      <c r="C1557" s="118" t="s">
        <v>2533</v>
      </c>
      <c r="D1557" s="118" t="s">
        <v>2534</v>
      </c>
      <c r="E1557" s="119" t="s">
        <v>2535</v>
      </c>
      <c r="F1557" s="118" t="s">
        <v>2536</v>
      </c>
      <c r="G1557" s="118" t="s">
        <v>2536</v>
      </c>
      <c r="H1557" s="19"/>
      <c r="I1557" s="118" t="s">
        <v>2537</v>
      </c>
      <c r="J1557" s="118" t="s">
        <v>2538</v>
      </c>
      <c r="K1557" s="120" t="s">
        <v>2545</v>
      </c>
      <c r="L1557" s="285">
        <v>941000</v>
      </c>
    </row>
    <row r="1558" spans="1:12" ht="24" x14ac:dyDescent="0.2">
      <c r="A1558" s="197">
        <f t="shared" si="24"/>
        <v>1557</v>
      </c>
      <c r="B1558" s="118" t="s">
        <v>2532</v>
      </c>
      <c r="C1558" s="118" t="s">
        <v>2546</v>
      </c>
      <c r="D1558" s="118" t="s">
        <v>2547</v>
      </c>
      <c r="E1558" s="118" t="s">
        <v>386</v>
      </c>
      <c r="F1558" s="118" t="s">
        <v>2548</v>
      </c>
      <c r="G1558" s="118" t="s">
        <v>2548</v>
      </c>
      <c r="H1558" s="19"/>
      <c r="I1558" s="118" t="s">
        <v>2549</v>
      </c>
      <c r="J1558" s="121" t="s">
        <v>2550</v>
      </c>
      <c r="K1558" s="122" t="s">
        <v>2551</v>
      </c>
      <c r="L1558" s="286">
        <v>12900000</v>
      </c>
    </row>
    <row r="1559" spans="1:12" ht="24" x14ac:dyDescent="0.2">
      <c r="A1559" s="197">
        <f t="shared" si="24"/>
        <v>1558</v>
      </c>
      <c r="B1559" s="118" t="s">
        <v>2532</v>
      </c>
      <c r="C1559" s="118" t="s">
        <v>2546</v>
      </c>
      <c r="D1559" s="118" t="s">
        <v>2547</v>
      </c>
      <c r="E1559" s="118" t="s">
        <v>386</v>
      </c>
      <c r="F1559" s="118" t="s">
        <v>2548</v>
      </c>
      <c r="G1559" s="118" t="s">
        <v>2548</v>
      </c>
      <c r="H1559" s="19"/>
      <c r="I1559" s="118" t="s">
        <v>2549</v>
      </c>
      <c r="J1559" s="121" t="s">
        <v>2550</v>
      </c>
      <c r="K1559" s="122" t="s">
        <v>2552</v>
      </c>
      <c r="L1559" s="286">
        <v>972600</v>
      </c>
    </row>
    <row r="1560" spans="1:12" ht="24" x14ac:dyDescent="0.2">
      <c r="A1560" s="197">
        <f t="shared" si="24"/>
        <v>1559</v>
      </c>
      <c r="B1560" s="118" t="s">
        <v>2532</v>
      </c>
      <c r="C1560" s="118" t="s">
        <v>2546</v>
      </c>
      <c r="D1560" s="118" t="s">
        <v>2547</v>
      </c>
      <c r="E1560" s="118" t="s">
        <v>386</v>
      </c>
      <c r="F1560" s="118" t="s">
        <v>2548</v>
      </c>
      <c r="G1560" s="118" t="s">
        <v>2548</v>
      </c>
      <c r="H1560" s="19"/>
      <c r="I1560" s="118" t="s">
        <v>2549</v>
      </c>
      <c r="J1560" s="121" t="s">
        <v>2550</v>
      </c>
      <c r="K1560" s="122" t="s">
        <v>2553</v>
      </c>
      <c r="L1560" s="286">
        <v>18300000</v>
      </c>
    </row>
    <row r="1561" spans="1:12" ht="24" x14ac:dyDescent="0.2">
      <c r="A1561" s="197">
        <f t="shared" si="24"/>
        <v>1560</v>
      </c>
      <c r="B1561" s="118" t="s">
        <v>2532</v>
      </c>
      <c r="C1561" s="118" t="s">
        <v>2546</v>
      </c>
      <c r="D1561" s="118" t="s">
        <v>2547</v>
      </c>
      <c r="E1561" s="118" t="s">
        <v>386</v>
      </c>
      <c r="F1561" s="118" t="s">
        <v>2548</v>
      </c>
      <c r="G1561" s="118" t="s">
        <v>2548</v>
      </c>
      <c r="H1561" s="19"/>
      <c r="I1561" s="118" t="s">
        <v>2549</v>
      </c>
      <c r="J1561" s="121" t="s">
        <v>2550</v>
      </c>
      <c r="K1561" s="122" t="s">
        <v>2554</v>
      </c>
      <c r="L1561" s="286">
        <v>5170000</v>
      </c>
    </row>
    <row r="1562" spans="1:12" ht="24" x14ac:dyDescent="0.2">
      <c r="A1562" s="197">
        <f t="shared" si="24"/>
        <v>1561</v>
      </c>
      <c r="B1562" s="118" t="s">
        <v>2532</v>
      </c>
      <c r="C1562" s="118" t="s">
        <v>2555</v>
      </c>
      <c r="D1562" s="118" t="s">
        <v>2556</v>
      </c>
      <c r="E1562" s="118" t="s">
        <v>2557</v>
      </c>
      <c r="F1562" s="118" t="s">
        <v>2558</v>
      </c>
      <c r="G1562" s="118" t="s">
        <v>2558</v>
      </c>
      <c r="H1562" s="19"/>
      <c r="I1562" s="118" t="s">
        <v>2559</v>
      </c>
      <c r="J1562" s="121" t="s">
        <v>2560</v>
      </c>
      <c r="K1562" s="122" t="s">
        <v>2561</v>
      </c>
      <c r="L1562" s="286">
        <v>500000</v>
      </c>
    </row>
    <row r="1563" spans="1:12" ht="24" x14ac:dyDescent="0.2">
      <c r="A1563" s="197">
        <f t="shared" si="24"/>
        <v>1562</v>
      </c>
      <c r="B1563" s="118" t="s">
        <v>2532</v>
      </c>
      <c r="C1563" s="118" t="s">
        <v>2555</v>
      </c>
      <c r="D1563" s="118" t="s">
        <v>2556</v>
      </c>
      <c r="E1563" s="118" t="s">
        <v>2557</v>
      </c>
      <c r="F1563" s="118" t="s">
        <v>2558</v>
      </c>
      <c r="G1563" s="118" t="s">
        <v>2558</v>
      </c>
      <c r="H1563" s="19"/>
      <c r="I1563" s="118" t="s">
        <v>2559</v>
      </c>
      <c r="J1563" s="121" t="s">
        <v>2560</v>
      </c>
      <c r="K1563" s="122" t="s">
        <v>2562</v>
      </c>
      <c r="L1563" s="286">
        <v>700000</v>
      </c>
    </row>
    <row r="1564" spans="1:12" ht="24" x14ac:dyDescent="0.2">
      <c r="A1564" s="197">
        <f t="shared" si="24"/>
        <v>1563</v>
      </c>
      <c r="B1564" s="118" t="s">
        <v>2532</v>
      </c>
      <c r="C1564" s="118" t="s">
        <v>2555</v>
      </c>
      <c r="D1564" s="118" t="s">
        <v>2556</v>
      </c>
      <c r="E1564" s="118" t="s">
        <v>2557</v>
      </c>
      <c r="F1564" s="118" t="s">
        <v>2558</v>
      </c>
      <c r="G1564" s="118" t="s">
        <v>2558</v>
      </c>
      <c r="H1564" s="19"/>
      <c r="I1564" s="118" t="s">
        <v>2559</v>
      </c>
      <c r="J1564" s="121" t="s">
        <v>2560</v>
      </c>
      <c r="K1564" s="122" t="s">
        <v>2563</v>
      </c>
      <c r="L1564" s="286">
        <v>600000</v>
      </c>
    </row>
    <row r="1565" spans="1:12" ht="24" x14ac:dyDescent="0.2">
      <c r="A1565" s="197">
        <f t="shared" si="24"/>
        <v>1564</v>
      </c>
      <c r="B1565" s="118" t="s">
        <v>2532</v>
      </c>
      <c r="C1565" s="118" t="s">
        <v>2564</v>
      </c>
      <c r="D1565" s="118" t="s">
        <v>2130</v>
      </c>
      <c r="E1565" s="118" t="s">
        <v>1243</v>
      </c>
      <c r="F1565" s="118" t="s">
        <v>2565</v>
      </c>
      <c r="G1565" s="118" t="s">
        <v>2565</v>
      </c>
      <c r="H1565" s="19"/>
      <c r="I1565" s="118" t="s">
        <v>2566</v>
      </c>
      <c r="J1565" s="121" t="s">
        <v>2567</v>
      </c>
      <c r="K1565" s="122" t="s">
        <v>2568</v>
      </c>
      <c r="L1565" s="286">
        <v>16700000</v>
      </c>
    </row>
    <row r="1566" spans="1:12" ht="24" x14ac:dyDescent="0.2">
      <c r="A1566" s="197">
        <f t="shared" si="24"/>
        <v>1565</v>
      </c>
      <c r="B1566" s="118" t="s">
        <v>2532</v>
      </c>
      <c r="C1566" s="118" t="s">
        <v>2564</v>
      </c>
      <c r="D1566" s="118" t="s">
        <v>2130</v>
      </c>
      <c r="E1566" s="118" t="s">
        <v>1243</v>
      </c>
      <c r="F1566" s="118" t="s">
        <v>2565</v>
      </c>
      <c r="G1566" s="118" t="s">
        <v>2565</v>
      </c>
      <c r="H1566" s="19"/>
      <c r="I1566" s="118" t="s">
        <v>2566</v>
      </c>
      <c r="J1566" s="121" t="s">
        <v>2567</v>
      </c>
      <c r="K1566" s="122" t="s">
        <v>2569</v>
      </c>
      <c r="L1566" s="286">
        <v>5800000</v>
      </c>
    </row>
    <row r="1567" spans="1:12" ht="24" x14ac:dyDescent="0.2">
      <c r="A1567" s="197">
        <f t="shared" si="24"/>
        <v>1566</v>
      </c>
      <c r="B1567" s="118" t="s">
        <v>2532</v>
      </c>
      <c r="C1567" s="118" t="s">
        <v>2564</v>
      </c>
      <c r="D1567" s="118" t="s">
        <v>2130</v>
      </c>
      <c r="E1567" s="118" t="s">
        <v>1243</v>
      </c>
      <c r="F1567" s="118" t="s">
        <v>2565</v>
      </c>
      <c r="G1567" s="118" t="s">
        <v>2565</v>
      </c>
      <c r="H1567" s="19"/>
      <c r="I1567" s="118" t="s">
        <v>2566</v>
      </c>
      <c r="J1567" s="121" t="s">
        <v>2567</v>
      </c>
      <c r="K1567" s="122" t="s">
        <v>2570</v>
      </c>
      <c r="L1567" s="286">
        <v>3300000</v>
      </c>
    </row>
    <row r="1568" spans="1:12" ht="24" x14ac:dyDescent="0.2">
      <c r="A1568" s="197">
        <f t="shared" si="24"/>
        <v>1567</v>
      </c>
      <c r="B1568" s="118" t="s">
        <v>2532</v>
      </c>
      <c r="C1568" s="118" t="s">
        <v>2564</v>
      </c>
      <c r="D1568" s="118" t="s">
        <v>2130</v>
      </c>
      <c r="E1568" s="118" t="s">
        <v>1243</v>
      </c>
      <c r="F1568" s="118" t="s">
        <v>2565</v>
      </c>
      <c r="G1568" s="118" t="s">
        <v>2565</v>
      </c>
      <c r="H1568" s="19"/>
      <c r="I1568" s="118" t="s">
        <v>2566</v>
      </c>
      <c r="J1568" s="121" t="s">
        <v>2567</v>
      </c>
      <c r="K1568" s="122" t="s">
        <v>2571</v>
      </c>
      <c r="L1568" s="286">
        <v>3118000</v>
      </c>
    </row>
    <row r="1569" spans="1:12" ht="24" x14ac:dyDescent="0.2">
      <c r="A1569" s="197">
        <f t="shared" si="24"/>
        <v>1568</v>
      </c>
      <c r="B1569" s="118" t="s">
        <v>2532</v>
      </c>
      <c r="C1569" s="118" t="s">
        <v>2564</v>
      </c>
      <c r="D1569" s="118" t="s">
        <v>2130</v>
      </c>
      <c r="E1569" s="118" t="s">
        <v>1243</v>
      </c>
      <c r="F1569" s="118" t="s">
        <v>2565</v>
      </c>
      <c r="G1569" s="118" t="s">
        <v>2565</v>
      </c>
      <c r="H1569" s="19"/>
      <c r="I1569" s="118" t="s">
        <v>2566</v>
      </c>
      <c r="J1569" s="121" t="s">
        <v>2567</v>
      </c>
      <c r="K1569" s="122" t="s">
        <v>2572</v>
      </c>
      <c r="L1569" s="286">
        <v>2500000</v>
      </c>
    </row>
    <row r="1570" spans="1:12" ht="24" x14ac:dyDescent="0.2">
      <c r="A1570" s="197">
        <f t="shared" si="24"/>
        <v>1569</v>
      </c>
      <c r="B1570" s="118" t="s">
        <v>2532</v>
      </c>
      <c r="C1570" s="118" t="s">
        <v>2564</v>
      </c>
      <c r="D1570" s="118" t="s">
        <v>2130</v>
      </c>
      <c r="E1570" s="118" t="s">
        <v>1243</v>
      </c>
      <c r="F1570" s="118" t="s">
        <v>2565</v>
      </c>
      <c r="G1570" s="118" t="s">
        <v>2565</v>
      </c>
      <c r="H1570" s="19"/>
      <c r="I1570" s="118" t="s">
        <v>2566</v>
      </c>
      <c r="J1570" s="121" t="s">
        <v>2567</v>
      </c>
      <c r="K1570" s="122" t="s">
        <v>2573</v>
      </c>
      <c r="L1570" s="286">
        <v>2700000</v>
      </c>
    </row>
    <row r="1571" spans="1:12" ht="24" x14ac:dyDescent="0.2">
      <c r="A1571" s="197">
        <f t="shared" si="24"/>
        <v>1570</v>
      </c>
      <c r="B1571" s="118" t="s">
        <v>2532</v>
      </c>
      <c r="C1571" s="118" t="s">
        <v>2564</v>
      </c>
      <c r="D1571" s="118" t="s">
        <v>2130</v>
      </c>
      <c r="E1571" s="118" t="s">
        <v>1243</v>
      </c>
      <c r="F1571" s="118" t="s">
        <v>2565</v>
      </c>
      <c r="G1571" s="118" t="s">
        <v>2565</v>
      </c>
      <c r="H1571" s="19"/>
      <c r="I1571" s="118" t="s">
        <v>2566</v>
      </c>
      <c r="J1571" s="121" t="s">
        <v>2567</v>
      </c>
      <c r="K1571" s="122" t="s">
        <v>2574</v>
      </c>
      <c r="L1571" s="286">
        <v>1900000</v>
      </c>
    </row>
    <row r="1572" spans="1:12" ht="24" x14ac:dyDescent="0.2">
      <c r="A1572" s="197">
        <f t="shared" si="24"/>
        <v>1571</v>
      </c>
      <c r="B1572" s="118" t="s">
        <v>2532</v>
      </c>
      <c r="C1572" s="118" t="s">
        <v>2564</v>
      </c>
      <c r="D1572" s="118" t="s">
        <v>2130</v>
      </c>
      <c r="E1572" s="118" t="s">
        <v>1243</v>
      </c>
      <c r="F1572" s="118" t="s">
        <v>2565</v>
      </c>
      <c r="G1572" s="118" t="s">
        <v>2565</v>
      </c>
      <c r="H1572" s="19"/>
      <c r="I1572" s="118" t="s">
        <v>2566</v>
      </c>
      <c r="J1572" s="121" t="s">
        <v>2567</v>
      </c>
      <c r="K1572" s="122" t="s">
        <v>2575</v>
      </c>
      <c r="L1572" s="286">
        <v>8800000</v>
      </c>
    </row>
    <row r="1573" spans="1:12" ht="36" x14ac:dyDescent="0.2">
      <c r="A1573" s="197">
        <f t="shared" si="24"/>
        <v>1572</v>
      </c>
      <c r="B1573" s="118" t="s">
        <v>2532</v>
      </c>
      <c r="C1573" s="118" t="s">
        <v>2576</v>
      </c>
      <c r="D1573" s="118" t="s">
        <v>2130</v>
      </c>
      <c r="E1573" s="118" t="s">
        <v>1243</v>
      </c>
      <c r="F1573" s="118" t="s">
        <v>2577</v>
      </c>
      <c r="G1573" s="118" t="s">
        <v>2577</v>
      </c>
      <c r="H1573" s="19"/>
      <c r="I1573" s="118" t="s">
        <v>2578</v>
      </c>
      <c r="J1573" s="118" t="s">
        <v>2579</v>
      </c>
      <c r="K1573" s="122" t="s">
        <v>2580</v>
      </c>
      <c r="L1573" s="286">
        <v>900000</v>
      </c>
    </row>
    <row r="1574" spans="1:12" ht="36" x14ac:dyDescent="0.2">
      <c r="A1574" s="197">
        <f t="shared" si="24"/>
        <v>1573</v>
      </c>
      <c r="B1574" s="118" t="s">
        <v>2532</v>
      </c>
      <c r="C1574" s="118" t="s">
        <v>2576</v>
      </c>
      <c r="D1574" s="118" t="s">
        <v>2130</v>
      </c>
      <c r="E1574" s="118" t="s">
        <v>1243</v>
      </c>
      <c r="F1574" s="118" t="s">
        <v>2577</v>
      </c>
      <c r="G1574" s="118" t="s">
        <v>2577</v>
      </c>
      <c r="H1574" s="19"/>
      <c r="I1574" s="118" t="s">
        <v>2578</v>
      </c>
      <c r="J1574" s="118" t="s">
        <v>2579</v>
      </c>
      <c r="K1574" s="122" t="s">
        <v>2581</v>
      </c>
      <c r="L1574" s="286">
        <v>980000</v>
      </c>
    </row>
    <row r="1575" spans="1:12" ht="24" x14ac:dyDescent="0.2">
      <c r="A1575" s="197">
        <f t="shared" si="24"/>
        <v>1574</v>
      </c>
      <c r="B1575" s="118" t="s">
        <v>2532</v>
      </c>
      <c r="C1575" s="118" t="s">
        <v>2582</v>
      </c>
      <c r="D1575" s="118" t="s">
        <v>2130</v>
      </c>
      <c r="E1575" s="118" t="s">
        <v>2583</v>
      </c>
      <c r="F1575" s="118" t="s">
        <v>2584</v>
      </c>
      <c r="G1575" s="118" t="s">
        <v>2584</v>
      </c>
      <c r="H1575" s="19"/>
      <c r="I1575" s="118" t="s">
        <v>2585</v>
      </c>
      <c r="J1575" s="121" t="s">
        <v>2586</v>
      </c>
      <c r="K1575" s="122" t="s">
        <v>2587</v>
      </c>
      <c r="L1575" s="286">
        <v>70000000</v>
      </c>
    </row>
    <row r="1576" spans="1:12" ht="24" x14ac:dyDescent="0.2">
      <c r="A1576" s="197">
        <f t="shared" si="24"/>
        <v>1575</v>
      </c>
      <c r="B1576" s="118" t="s">
        <v>2532</v>
      </c>
      <c r="C1576" s="118" t="s">
        <v>2582</v>
      </c>
      <c r="D1576" s="118" t="s">
        <v>2130</v>
      </c>
      <c r="E1576" s="118" t="s">
        <v>2583</v>
      </c>
      <c r="F1576" s="118" t="s">
        <v>2584</v>
      </c>
      <c r="G1576" s="118" t="s">
        <v>2584</v>
      </c>
      <c r="H1576" s="19"/>
      <c r="I1576" s="118" t="s">
        <v>2585</v>
      </c>
      <c r="J1576" s="121" t="s">
        <v>2586</v>
      </c>
      <c r="K1576" s="122" t="s">
        <v>2588</v>
      </c>
      <c r="L1576" s="286">
        <v>1700000</v>
      </c>
    </row>
    <row r="1577" spans="1:12" ht="24" x14ac:dyDescent="0.2">
      <c r="A1577" s="197">
        <f t="shared" si="24"/>
        <v>1576</v>
      </c>
      <c r="B1577" s="118" t="s">
        <v>2532</v>
      </c>
      <c r="C1577" s="118" t="s">
        <v>2582</v>
      </c>
      <c r="D1577" s="118" t="s">
        <v>2130</v>
      </c>
      <c r="E1577" s="118" t="s">
        <v>2583</v>
      </c>
      <c r="F1577" s="118" t="s">
        <v>2584</v>
      </c>
      <c r="G1577" s="118" t="s">
        <v>2584</v>
      </c>
      <c r="H1577" s="19"/>
      <c r="I1577" s="118" t="s">
        <v>2585</v>
      </c>
      <c r="J1577" s="121" t="s">
        <v>2586</v>
      </c>
      <c r="K1577" s="122" t="s">
        <v>129</v>
      </c>
      <c r="L1577" s="286">
        <v>1900000</v>
      </c>
    </row>
    <row r="1578" spans="1:12" ht="24" x14ac:dyDescent="0.2">
      <c r="A1578" s="197">
        <f t="shared" si="24"/>
        <v>1577</v>
      </c>
      <c r="B1578" s="118" t="s">
        <v>2532</v>
      </c>
      <c r="C1578" s="118" t="s">
        <v>2582</v>
      </c>
      <c r="D1578" s="118" t="s">
        <v>2130</v>
      </c>
      <c r="E1578" s="118" t="s">
        <v>2583</v>
      </c>
      <c r="F1578" s="118" t="s">
        <v>2584</v>
      </c>
      <c r="G1578" s="118" t="s">
        <v>2584</v>
      </c>
      <c r="H1578" s="19"/>
      <c r="I1578" s="118" t="s">
        <v>2585</v>
      </c>
      <c r="J1578" s="121" t="s">
        <v>2586</v>
      </c>
      <c r="K1578" s="122" t="s">
        <v>2589</v>
      </c>
      <c r="L1578" s="286">
        <v>1900000</v>
      </c>
    </row>
    <row r="1579" spans="1:12" ht="24" x14ac:dyDescent="0.2">
      <c r="A1579" s="197">
        <f t="shared" si="24"/>
        <v>1578</v>
      </c>
      <c r="B1579" s="118" t="s">
        <v>2532</v>
      </c>
      <c r="C1579" s="118" t="s">
        <v>2590</v>
      </c>
      <c r="D1579" s="118" t="s">
        <v>2591</v>
      </c>
      <c r="E1579" s="118" t="s">
        <v>386</v>
      </c>
      <c r="F1579" s="118" t="s">
        <v>2592</v>
      </c>
      <c r="G1579" s="118" t="s">
        <v>2592</v>
      </c>
      <c r="H1579" s="19"/>
      <c r="I1579" s="118" t="s">
        <v>2593</v>
      </c>
      <c r="J1579" s="118" t="s">
        <v>2594</v>
      </c>
      <c r="K1579" s="122" t="s">
        <v>2595</v>
      </c>
      <c r="L1579" s="286">
        <v>1500000</v>
      </c>
    </row>
    <row r="1580" spans="1:12" ht="24" x14ac:dyDescent="0.2">
      <c r="A1580" s="197">
        <f t="shared" si="24"/>
        <v>1579</v>
      </c>
      <c r="B1580" s="118" t="s">
        <v>2532</v>
      </c>
      <c r="C1580" s="118" t="s">
        <v>2590</v>
      </c>
      <c r="D1580" s="118" t="s">
        <v>2591</v>
      </c>
      <c r="E1580" s="118" t="s">
        <v>386</v>
      </c>
      <c r="F1580" s="118" t="s">
        <v>2592</v>
      </c>
      <c r="G1580" s="118" t="s">
        <v>2592</v>
      </c>
      <c r="H1580" s="19"/>
      <c r="I1580" s="118" t="s">
        <v>2593</v>
      </c>
      <c r="J1580" s="118" t="s">
        <v>2594</v>
      </c>
      <c r="K1580" s="122" t="s">
        <v>2596</v>
      </c>
      <c r="L1580" s="286">
        <v>2000000</v>
      </c>
    </row>
    <row r="1581" spans="1:12" ht="24" x14ac:dyDescent="0.2">
      <c r="A1581" s="197">
        <f t="shared" si="24"/>
        <v>1580</v>
      </c>
      <c r="B1581" s="118" t="s">
        <v>2532</v>
      </c>
      <c r="C1581" s="118" t="s">
        <v>2590</v>
      </c>
      <c r="D1581" s="118" t="s">
        <v>2591</v>
      </c>
      <c r="E1581" s="118" t="s">
        <v>386</v>
      </c>
      <c r="F1581" s="118" t="s">
        <v>2592</v>
      </c>
      <c r="G1581" s="118" t="s">
        <v>2592</v>
      </c>
      <c r="H1581" s="19"/>
      <c r="I1581" s="118" t="s">
        <v>2593</v>
      </c>
      <c r="J1581" s="118" t="s">
        <v>2594</v>
      </c>
      <c r="K1581" s="122" t="s">
        <v>776</v>
      </c>
      <c r="L1581" s="286">
        <v>3400000</v>
      </c>
    </row>
    <row r="1582" spans="1:12" ht="24" x14ac:dyDescent="0.2">
      <c r="A1582" s="197">
        <f t="shared" si="24"/>
        <v>1581</v>
      </c>
      <c r="B1582" s="118" t="s">
        <v>2532</v>
      </c>
      <c r="C1582" s="118" t="s">
        <v>2590</v>
      </c>
      <c r="D1582" s="118" t="s">
        <v>2591</v>
      </c>
      <c r="E1582" s="118" t="s">
        <v>386</v>
      </c>
      <c r="F1582" s="118" t="s">
        <v>2592</v>
      </c>
      <c r="G1582" s="118" t="s">
        <v>2592</v>
      </c>
      <c r="H1582" s="19"/>
      <c r="I1582" s="118" t="s">
        <v>2593</v>
      </c>
      <c r="J1582" s="118" t="s">
        <v>2594</v>
      </c>
      <c r="K1582" s="122" t="s">
        <v>2552</v>
      </c>
      <c r="L1582" s="286">
        <v>160000000</v>
      </c>
    </row>
    <row r="1583" spans="1:12" ht="24" x14ac:dyDescent="0.2">
      <c r="A1583" s="197">
        <f t="shared" si="24"/>
        <v>1582</v>
      </c>
      <c r="B1583" s="118" t="s">
        <v>2532</v>
      </c>
      <c r="C1583" s="118" t="s">
        <v>2590</v>
      </c>
      <c r="D1583" s="118" t="s">
        <v>2591</v>
      </c>
      <c r="E1583" s="118" t="s">
        <v>386</v>
      </c>
      <c r="F1583" s="118" t="s">
        <v>2592</v>
      </c>
      <c r="G1583" s="118" t="s">
        <v>2592</v>
      </c>
      <c r="H1583" s="19"/>
      <c r="I1583" s="118" t="s">
        <v>2593</v>
      </c>
      <c r="J1583" s="118" t="s">
        <v>2594</v>
      </c>
      <c r="K1583" s="122" t="s">
        <v>2597</v>
      </c>
      <c r="L1583" s="286">
        <v>10000000</v>
      </c>
    </row>
    <row r="1584" spans="1:12" ht="24" x14ac:dyDescent="0.2">
      <c r="A1584" s="197">
        <f t="shared" si="24"/>
        <v>1583</v>
      </c>
      <c r="B1584" s="118" t="s">
        <v>2532</v>
      </c>
      <c r="C1584" s="118" t="s">
        <v>2590</v>
      </c>
      <c r="D1584" s="118" t="s">
        <v>2591</v>
      </c>
      <c r="E1584" s="118" t="s">
        <v>386</v>
      </c>
      <c r="F1584" s="118" t="s">
        <v>2592</v>
      </c>
      <c r="G1584" s="118" t="s">
        <v>2592</v>
      </c>
      <c r="H1584" s="19"/>
      <c r="I1584" s="118" t="s">
        <v>2593</v>
      </c>
      <c r="J1584" s="118" t="s">
        <v>2594</v>
      </c>
      <c r="K1584" s="122" t="s">
        <v>2598</v>
      </c>
      <c r="L1584" s="286">
        <v>800000</v>
      </c>
    </row>
    <row r="1585" spans="1:12" ht="24" x14ac:dyDescent="0.2">
      <c r="A1585" s="197">
        <f t="shared" si="24"/>
        <v>1584</v>
      </c>
      <c r="B1585" s="118" t="s">
        <v>2532</v>
      </c>
      <c r="C1585" s="118" t="s">
        <v>2590</v>
      </c>
      <c r="D1585" s="118" t="s">
        <v>2591</v>
      </c>
      <c r="E1585" s="118" t="s">
        <v>386</v>
      </c>
      <c r="F1585" s="118" t="s">
        <v>2592</v>
      </c>
      <c r="G1585" s="118" t="s">
        <v>2592</v>
      </c>
      <c r="H1585" s="19"/>
      <c r="I1585" s="118" t="s">
        <v>2593</v>
      </c>
      <c r="J1585" s="118" t="s">
        <v>2594</v>
      </c>
      <c r="K1585" s="122" t="s">
        <v>2599</v>
      </c>
      <c r="L1585" s="286">
        <v>1800000</v>
      </c>
    </row>
    <row r="1586" spans="1:12" ht="24" x14ac:dyDescent="0.2">
      <c r="A1586" s="197">
        <f t="shared" si="24"/>
        <v>1585</v>
      </c>
      <c r="B1586" s="118" t="s">
        <v>2532</v>
      </c>
      <c r="C1586" s="118" t="s">
        <v>2590</v>
      </c>
      <c r="D1586" s="118" t="s">
        <v>2591</v>
      </c>
      <c r="E1586" s="118" t="s">
        <v>386</v>
      </c>
      <c r="F1586" s="118" t="s">
        <v>2592</v>
      </c>
      <c r="G1586" s="118" t="s">
        <v>2592</v>
      </c>
      <c r="H1586" s="19"/>
      <c r="I1586" s="118" t="s">
        <v>2593</v>
      </c>
      <c r="J1586" s="118" t="s">
        <v>2594</v>
      </c>
      <c r="K1586" s="122" t="s">
        <v>2600</v>
      </c>
      <c r="L1586" s="286">
        <v>3200000</v>
      </c>
    </row>
    <row r="1587" spans="1:12" ht="24" x14ac:dyDescent="0.2">
      <c r="A1587" s="197">
        <f t="shared" si="24"/>
        <v>1586</v>
      </c>
      <c r="B1587" s="118" t="s">
        <v>2532</v>
      </c>
      <c r="C1587" s="118" t="s">
        <v>2601</v>
      </c>
      <c r="D1587" s="118" t="s">
        <v>2591</v>
      </c>
      <c r="E1587" s="118" t="s">
        <v>386</v>
      </c>
      <c r="F1587" s="118" t="s">
        <v>2602</v>
      </c>
      <c r="G1587" s="118" t="s">
        <v>2602</v>
      </c>
      <c r="H1587" s="19"/>
      <c r="I1587" s="118" t="s">
        <v>2603</v>
      </c>
      <c r="J1587" s="118" t="s">
        <v>2604</v>
      </c>
      <c r="K1587" s="122" t="s">
        <v>2605</v>
      </c>
      <c r="L1587" s="286">
        <v>46000000</v>
      </c>
    </row>
    <row r="1588" spans="1:12" ht="24" x14ac:dyDescent="0.2">
      <c r="A1588" s="197">
        <f t="shared" si="24"/>
        <v>1587</v>
      </c>
      <c r="B1588" s="118" t="s">
        <v>2532</v>
      </c>
      <c r="C1588" s="118" t="s">
        <v>2601</v>
      </c>
      <c r="D1588" s="118" t="s">
        <v>2591</v>
      </c>
      <c r="E1588" s="118" t="s">
        <v>386</v>
      </c>
      <c r="F1588" s="118" t="s">
        <v>2602</v>
      </c>
      <c r="G1588" s="118" t="s">
        <v>2602</v>
      </c>
      <c r="H1588" s="19"/>
      <c r="I1588" s="118" t="s">
        <v>2603</v>
      </c>
      <c r="J1588" s="118" t="s">
        <v>2604</v>
      </c>
      <c r="K1588" s="122" t="s">
        <v>2606</v>
      </c>
      <c r="L1588" s="286">
        <v>8000000</v>
      </c>
    </row>
    <row r="1589" spans="1:12" ht="24" x14ac:dyDescent="0.2">
      <c r="A1589" s="197">
        <f t="shared" si="24"/>
        <v>1588</v>
      </c>
      <c r="B1589" s="118" t="s">
        <v>2532</v>
      </c>
      <c r="C1589" s="118" t="s">
        <v>2601</v>
      </c>
      <c r="D1589" s="118" t="s">
        <v>2591</v>
      </c>
      <c r="E1589" s="118" t="s">
        <v>386</v>
      </c>
      <c r="F1589" s="118" t="s">
        <v>2602</v>
      </c>
      <c r="G1589" s="118" t="s">
        <v>2602</v>
      </c>
      <c r="H1589" s="19"/>
      <c r="I1589" s="118" t="s">
        <v>2603</v>
      </c>
      <c r="J1589" s="118" t="s">
        <v>2604</v>
      </c>
      <c r="K1589" s="122" t="s">
        <v>776</v>
      </c>
      <c r="L1589" s="286">
        <v>2000000</v>
      </c>
    </row>
    <row r="1590" spans="1:12" ht="24" x14ac:dyDescent="0.2">
      <c r="A1590" s="197">
        <f t="shared" si="24"/>
        <v>1589</v>
      </c>
      <c r="B1590" s="118" t="s">
        <v>2532</v>
      </c>
      <c r="C1590" s="118" t="s">
        <v>2601</v>
      </c>
      <c r="D1590" s="118" t="s">
        <v>2591</v>
      </c>
      <c r="E1590" s="118" t="s">
        <v>386</v>
      </c>
      <c r="F1590" s="118" t="s">
        <v>2602</v>
      </c>
      <c r="G1590" s="118" t="s">
        <v>2602</v>
      </c>
      <c r="H1590" s="19"/>
      <c r="I1590" s="118" t="s">
        <v>2603</v>
      </c>
      <c r="J1590" s="118" t="s">
        <v>2604</v>
      </c>
      <c r="K1590" s="122" t="s">
        <v>2598</v>
      </c>
      <c r="L1590" s="286">
        <v>500000</v>
      </c>
    </row>
    <row r="1591" spans="1:12" ht="36" x14ac:dyDescent="0.2">
      <c r="A1591" s="197">
        <f t="shared" si="24"/>
        <v>1590</v>
      </c>
      <c r="B1591" s="118" t="s">
        <v>2532</v>
      </c>
      <c r="C1591" s="118" t="s">
        <v>2607</v>
      </c>
      <c r="D1591" s="118" t="s">
        <v>2608</v>
      </c>
      <c r="E1591" s="118" t="s">
        <v>132</v>
      </c>
      <c r="F1591" s="118" t="s">
        <v>2609</v>
      </c>
      <c r="G1591" s="118" t="s">
        <v>2609</v>
      </c>
      <c r="H1591" s="19"/>
      <c r="I1591" s="118" t="s">
        <v>2610</v>
      </c>
      <c r="J1591" s="118" t="s">
        <v>2611</v>
      </c>
      <c r="K1591" s="122" t="s">
        <v>234</v>
      </c>
      <c r="L1591" s="286">
        <v>1539075</v>
      </c>
    </row>
    <row r="1592" spans="1:12" ht="36" x14ac:dyDescent="0.2">
      <c r="A1592" s="197">
        <f t="shared" si="24"/>
        <v>1591</v>
      </c>
      <c r="B1592" s="118" t="s">
        <v>2532</v>
      </c>
      <c r="C1592" s="118" t="s">
        <v>2607</v>
      </c>
      <c r="D1592" s="118" t="s">
        <v>2608</v>
      </c>
      <c r="E1592" s="118" t="s">
        <v>132</v>
      </c>
      <c r="F1592" s="118" t="s">
        <v>2609</v>
      </c>
      <c r="G1592" s="118" t="s">
        <v>2609</v>
      </c>
      <c r="H1592" s="19"/>
      <c r="I1592" s="118" t="s">
        <v>2610</v>
      </c>
      <c r="J1592" s="118" t="s">
        <v>2611</v>
      </c>
      <c r="K1592" s="122" t="s">
        <v>2612</v>
      </c>
      <c r="L1592" s="286">
        <v>1248432</v>
      </c>
    </row>
    <row r="1593" spans="1:12" ht="36" x14ac:dyDescent="0.2">
      <c r="A1593" s="197">
        <f t="shared" si="24"/>
        <v>1592</v>
      </c>
      <c r="B1593" s="118" t="s">
        <v>2532</v>
      </c>
      <c r="C1593" s="118" t="s">
        <v>2607</v>
      </c>
      <c r="D1593" s="118" t="s">
        <v>2608</v>
      </c>
      <c r="E1593" s="118" t="s">
        <v>132</v>
      </c>
      <c r="F1593" s="118" t="s">
        <v>2609</v>
      </c>
      <c r="G1593" s="118" t="s">
        <v>2609</v>
      </c>
      <c r="H1593" s="19"/>
      <c r="I1593" s="118" t="s">
        <v>2610</v>
      </c>
      <c r="J1593" s="118" t="s">
        <v>2611</v>
      </c>
      <c r="K1593" s="122" t="s">
        <v>2613</v>
      </c>
      <c r="L1593" s="286">
        <v>587091</v>
      </c>
    </row>
    <row r="1594" spans="1:12" ht="36" x14ac:dyDescent="0.2">
      <c r="A1594" s="197">
        <f t="shared" si="24"/>
        <v>1593</v>
      </c>
      <c r="B1594" s="118" t="s">
        <v>2532</v>
      </c>
      <c r="C1594" s="118" t="s">
        <v>2607</v>
      </c>
      <c r="D1594" s="118" t="s">
        <v>2608</v>
      </c>
      <c r="E1594" s="118" t="s">
        <v>132</v>
      </c>
      <c r="F1594" s="118" t="s">
        <v>2609</v>
      </c>
      <c r="G1594" s="118" t="s">
        <v>2609</v>
      </c>
      <c r="H1594" s="19"/>
      <c r="I1594" s="118" t="s">
        <v>2610</v>
      </c>
      <c r="J1594" s="118" t="s">
        <v>2611</v>
      </c>
      <c r="K1594" s="122" t="s">
        <v>2614</v>
      </c>
      <c r="L1594" s="286">
        <v>964924</v>
      </c>
    </row>
    <row r="1595" spans="1:12" ht="24" x14ac:dyDescent="0.2">
      <c r="A1595" s="197">
        <f t="shared" si="24"/>
        <v>1594</v>
      </c>
      <c r="B1595" s="118" t="s">
        <v>2532</v>
      </c>
      <c r="C1595" s="123" t="s">
        <v>2615</v>
      </c>
      <c r="D1595" s="118" t="s">
        <v>2616</v>
      </c>
      <c r="E1595" s="123" t="s">
        <v>2617</v>
      </c>
      <c r="F1595" s="118" t="s">
        <v>2618</v>
      </c>
      <c r="G1595" s="118" t="s">
        <v>2618</v>
      </c>
      <c r="H1595" s="19"/>
      <c r="I1595" s="118" t="s">
        <v>2619</v>
      </c>
      <c r="J1595" s="124" t="s">
        <v>2620</v>
      </c>
      <c r="K1595" s="125" t="s">
        <v>2621</v>
      </c>
      <c r="L1595" s="287">
        <v>1055527.1100000001</v>
      </c>
    </row>
    <row r="1596" spans="1:12" ht="24" x14ac:dyDescent="0.2">
      <c r="A1596" s="197">
        <f t="shared" si="24"/>
        <v>1595</v>
      </c>
      <c r="B1596" s="118" t="s">
        <v>2532</v>
      </c>
      <c r="C1596" s="123" t="s">
        <v>2615</v>
      </c>
      <c r="D1596" s="118" t="s">
        <v>2616</v>
      </c>
      <c r="E1596" s="123" t="s">
        <v>2622</v>
      </c>
      <c r="F1596" s="118" t="s">
        <v>2618</v>
      </c>
      <c r="G1596" s="118" t="s">
        <v>2618</v>
      </c>
      <c r="H1596" s="19"/>
      <c r="I1596" s="118" t="s">
        <v>2619</v>
      </c>
      <c r="J1596" s="124" t="s">
        <v>2620</v>
      </c>
      <c r="K1596" s="125" t="s">
        <v>2623</v>
      </c>
      <c r="L1596" s="287">
        <v>607110</v>
      </c>
    </row>
    <row r="1597" spans="1:12" ht="24" x14ac:dyDescent="0.2">
      <c r="A1597" s="197">
        <f t="shared" si="24"/>
        <v>1596</v>
      </c>
      <c r="B1597" s="118" t="s">
        <v>2532</v>
      </c>
      <c r="C1597" s="123" t="s">
        <v>2615</v>
      </c>
      <c r="D1597" s="118" t="s">
        <v>2616</v>
      </c>
      <c r="E1597" s="123" t="s">
        <v>2622</v>
      </c>
      <c r="F1597" s="118" t="s">
        <v>2618</v>
      </c>
      <c r="G1597" s="118" t="s">
        <v>2618</v>
      </c>
      <c r="H1597" s="19"/>
      <c r="I1597" s="118" t="s">
        <v>2619</v>
      </c>
      <c r="J1597" s="124" t="s">
        <v>2620</v>
      </c>
      <c r="K1597" s="125" t="s">
        <v>2624</v>
      </c>
      <c r="L1597" s="287">
        <v>1445483.37</v>
      </c>
    </row>
    <row r="1598" spans="1:12" ht="24" x14ac:dyDescent="0.2">
      <c r="A1598" s="197">
        <f t="shared" si="24"/>
        <v>1597</v>
      </c>
      <c r="B1598" s="118" t="s">
        <v>2532</v>
      </c>
      <c r="C1598" s="123" t="s">
        <v>2615</v>
      </c>
      <c r="D1598" s="118" t="s">
        <v>2616</v>
      </c>
      <c r="E1598" s="123" t="s">
        <v>2622</v>
      </c>
      <c r="F1598" s="118" t="s">
        <v>2618</v>
      </c>
      <c r="G1598" s="118" t="s">
        <v>2618</v>
      </c>
      <c r="H1598" s="19"/>
      <c r="I1598" s="118" t="s">
        <v>2619</v>
      </c>
      <c r="J1598" s="124" t="s">
        <v>2620</v>
      </c>
      <c r="K1598" s="125" t="s">
        <v>2625</v>
      </c>
      <c r="L1598" s="287">
        <v>3797869.53</v>
      </c>
    </row>
    <row r="1599" spans="1:12" ht="24" x14ac:dyDescent="0.2">
      <c r="A1599" s="197">
        <f t="shared" si="24"/>
        <v>1598</v>
      </c>
      <c r="B1599" s="118" t="s">
        <v>2532</v>
      </c>
      <c r="C1599" s="123" t="s">
        <v>2615</v>
      </c>
      <c r="D1599" s="118" t="s">
        <v>2616</v>
      </c>
      <c r="E1599" s="123" t="s">
        <v>2622</v>
      </c>
      <c r="F1599" s="118" t="s">
        <v>2618</v>
      </c>
      <c r="G1599" s="118" t="s">
        <v>2618</v>
      </c>
      <c r="H1599" s="19"/>
      <c r="I1599" s="118" t="s">
        <v>2619</v>
      </c>
      <c r="J1599" s="124" t="s">
        <v>2620</v>
      </c>
      <c r="K1599" s="125" t="s">
        <v>2626</v>
      </c>
      <c r="L1599" s="287">
        <v>1882798.72</v>
      </c>
    </row>
    <row r="1600" spans="1:12" ht="24" x14ac:dyDescent="0.2">
      <c r="A1600" s="197">
        <f t="shared" si="24"/>
        <v>1599</v>
      </c>
      <c r="B1600" s="118" t="s">
        <v>2532</v>
      </c>
      <c r="C1600" s="123" t="s">
        <v>2615</v>
      </c>
      <c r="D1600" s="118" t="s">
        <v>2616</v>
      </c>
      <c r="E1600" s="123" t="s">
        <v>2622</v>
      </c>
      <c r="F1600" s="118" t="s">
        <v>2618</v>
      </c>
      <c r="G1600" s="118" t="s">
        <v>2618</v>
      </c>
      <c r="H1600" s="19"/>
      <c r="I1600" s="118" t="s">
        <v>2619</v>
      </c>
      <c r="J1600" s="124" t="s">
        <v>2620</v>
      </c>
      <c r="K1600" s="126" t="s">
        <v>2627</v>
      </c>
      <c r="L1600" s="287">
        <v>1816395.34</v>
      </c>
    </row>
    <row r="1601" spans="1:12" ht="24" x14ac:dyDescent="0.2">
      <c r="A1601" s="197">
        <f t="shared" si="24"/>
        <v>1600</v>
      </c>
      <c r="B1601" s="118" t="s">
        <v>2532</v>
      </c>
      <c r="C1601" s="123" t="s">
        <v>2615</v>
      </c>
      <c r="D1601" s="118" t="s">
        <v>2616</v>
      </c>
      <c r="E1601" s="123" t="s">
        <v>2622</v>
      </c>
      <c r="F1601" s="118" t="s">
        <v>2618</v>
      </c>
      <c r="G1601" s="118" t="s">
        <v>2618</v>
      </c>
      <c r="H1601" s="19"/>
      <c r="I1601" s="118" t="s">
        <v>2619</v>
      </c>
      <c r="J1601" s="124" t="s">
        <v>2620</v>
      </c>
      <c r="K1601" s="125" t="s">
        <v>2628</v>
      </c>
      <c r="L1601" s="287">
        <v>976037</v>
      </c>
    </row>
    <row r="1602" spans="1:12" ht="24" x14ac:dyDescent="0.2">
      <c r="A1602" s="197">
        <f t="shared" si="24"/>
        <v>1601</v>
      </c>
      <c r="B1602" s="118" t="s">
        <v>2532</v>
      </c>
      <c r="C1602" s="123" t="s">
        <v>2615</v>
      </c>
      <c r="D1602" s="118" t="s">
        <v>2616</v>
      </c>
      <c r="E1602" s="123" t="s">
        <v>2622</v>
      </c>
      <c r="F1602" s="118" t="s">
        <v>2618</v>
      </c>
      <c r="G1602" s="118" t="s">
        <v>2618</v>
      </c>
      <c r="H1602" s="19"/>
      <c r="I1602" s="118" t="s">
        <v>2619</v>
      </c>
      <c r="J1602" s="124" t="s">
        <v>2620</v>
      </c>
      <c r="K1602" s="125" t="s">
        <v>2629</v>
      </c>
      <c r="L1602" s="287">
        <v>1254583.08</v>
      </c>
    </row>
    <row r="1603" spans="1:12" ht="24" x14ac:dyDescent="0.2">
      <c r="A1603" s="197">
        <f t="shared" si="24"/>
        <v>1602</v>
      </c>
      <c r="B1603" s="118" t="s">
        <v>2532</v>
      </c>
      <c r="C1603" s="123" t="s">
        <v>2615</v>
      </c>
      <c r="D1603" s="118" t="s">
        <v>2616</v>
      </c>
      <c r="E1603" s="123" t="s">
        <v>2622</v>
      </c>
      <c r="F1603" s="118" t="s">
        <v>2618</v>
      </c>
      <c r="G1603" s="118" t="s">
        <v>2618</v>
      </c>
      <c r="H1603" s="19"/>
      <c r="I1603" s="118" t="s">
        <v>2619</v>
      </c>
      <c r="J1603" s="124" t="s">
        <v>2620</v>
      </c>
      <c r="K1603" s="125" t="s">
        <v>2630</v>
      </c>
      <c r="L1603" s="287">
        <v>3084833.7</v>
      </c>
    </row>
    <row r="1604" spans="1:12" ht="24" x14ac:dyDescent="0.2">
      <c r="A1604" s="197">
        <f t="shared" ref="A1604:A1668" si="25">A1603+1</f>
        <v>1603</v>
      </c>
      <c r="B1604" s="118" t="s">
        <v>2532</v>
      </c>
      <c r="C1604" s="123" t="s">
        <v>2615</v>
      </c>
      <c r="D1604" s="118" t="s">
        <v>2616</v>
      </c>
      <c r="E1604" s="123" t="s">
        <v>2622</v>
      </c>
      <c r="F1604" s="118" t="s">
        <v>2618</v>
      </c>
      <c r="G1604" s="118" t="s">
        <v>2618</v>
      </c>
      <c r="H1604" s="19"/>
      <c r="I1604" s="118" t="s">
        <v>2619</v>
      </c>
      <c r="J1604" s="124" t="s">
        <v>2620</v>
      </c>
      <c r="K1604" s="125" t="s">
        <v>2631</v>
      </c>
      <c r="L1604" s="287">
        <v>1350807.9</v>
      </c>
    </row>
    <row r="1605" spans="1:12" ht="36" x14ac:dyDescent="0.2">
      <c r="A1605" s="197">
        <f t="shared" si="25"/>
        <v>1604</v>
      </c>
      <c r="B1605" s="118" t="s">
        <v>2532</v>
      </c>
      <c r="C1605" s="123" t="s">
        <v>2615</v>
      </c>
      <c r="D1605" s="118" t="s">
        <v>2616</v>
      </c>
      <c r="E1605" s="123" t="s">
        <v>2622</v>
      </c>
      <c r="F1605" s="118" t="s">
        <v>2618</v>
      </c>
      <c r="G1605" s="118" t="s">
        <v>2618</v>
      </c>
      <c r="H1605" s="19"/>
      <c r="I1605" s="118" t="s">
        <v>2619</v>
      </c>
      <c r="J1605" s="124" t="s">
        <v>2620</v>
      </c>
      <c r="K1605" s="125" t="s">
        <v>2632</v>
      </c>
      <c r="L1605" s="287">
        <v>748000</v>
      </c>
    </row>
    <row r="1606" spans="1:12" ht="24" x14ac:dyDescent="0.2">
      <c r="A1606" s="197">
        <f t="shared" si="25"/>
        <v>1605</v>
      </c>
      <c r="B1606" s="118" t="s">
        <v>2532</v>
      </c>
      <c r="C1606" s="123" t="s">
        <v>2615</v>
      </c>
      <c r="D1606" s="118" t="s">
        <v>2616</v>
      </c>
      <c r="E1606" s="123" t="s">
        <v>2622</v>
      </c>
      <c r="F1606" s="118" t="s">
        <v>2618</v>
      </c>
      <c r="G1606" s="118" t="s">
        <v>2618</v>
      </c>
      <c r="H1606" s="19"/>
      <c r="I1606" s="118" t="s">
        <v>2619</v>
      </c>
      <c r="J1606" s="124" t="s">
        <v>2620</v>
      </c>
      <c r="K1606" s="125" t="s">
        <v>2633</v>
      </c>
      <c r="L1606" s="287">
        <v>4606059.2</v>
      </c>
    </row>
    <row r="1607" spans="1:12" ht="24" x14ac:dyDescent="0.2">
      <c r="A1607" s="197">
        <f t="shared" si="25"/>
        <v>1606</v>
      </c>
      <c r="B1607" s="118" t="s">
        <v>2532</v>
      </c>
      <c r="C1607" s="123" t="s">
        <v>2615</v>
      </c>
      <c r="D1607" s="118" t="s">
        <v>2616</v>
      </c>
      <c r="E1607" s="123" t="s">
        <v>2622</v>
      </c>
      <c r="F1607" s="118" t="s">
        <v>2618</v>
      </c>
      <c r="G1607" s="118" t="s">
        <v>2618</v>
      </c>
      <c r="H1607" s="19"/>
      <c r="I1607" s="118" t="s">
        <v>2619</v>
      </c>
      <c r="J1607" s="124" t="s">
        <v>2620</v>
      </c>
      <c r="K1607" s="125" t="s">
        <v>2634</v>
      </c>
      <c r="L1607" s="287">
        <v>2885886.32</v>
      </c>
    </row>
    <row r="1608" spans="1:12" ht="24" x14ac:dyDescent="0.2">
      <c r="A1608" s="197">
        <f t="shared" si="25"/>
        <v>1607</v>
      </c>
      <c r="B1608" s="118" t="s">
        <v>2532</v>
      </c>
      <c r="C1608" s="123" t="s">
        <v>2615</v>
      </c>
      <c r="D1608" s="118" t="s">
        <v>2616</v>
      </c>
      <c r="E1608" s="123" t="s">
        <v>2622</v>
      </c>
      <c r="F1608" s="118" t="s">
        <v>2618</v>
      </c>
      <c r="G1608" s="118" t="s">
        <v>2618</v>
      </c>
      <c r="H1608" s="19"/>
      <c r="I1608" s="118" t="s">
        <v>2619</v>
      </c>
      <c r="J1608" s="124" t="s">
        <v>2620</v>
      </c>
      <c r="K1608" s="125" t="s">
        <v>2635</v>
      </c>
      <c r="L1608" s="287">
        <v>520026</v>
      </c>
    </row>
    <row r="1609" spans="1:12" ht="24" x14ac:dyDescent="0.2">
      <c r="A1609" s="197">
        <f t="shared" si="25"/>
        <v>1608</v>
      </c>
      <c r="B1609" s="118" t="s">
        <v>2532</v>
      </c>
      <c r="C1609" s="123" t="s">
        <v>2615</v>
      </c>
      <c r="D1609" s="118" t="s">
        <v>2616</v>
      </c>
      <c r="E1609" s="123" t="s">
        <v>2622</v>
      </c>
      <c r="F1609" s="118" t="s">
        <v>2618</v>
      </c>
      <c r="G1609" s="118" t="s">
        <v>2618</v>
      </c>
      <c r="H1609" s="19"/>
      <c r="I1609" s="118" t="s">
        <v>2619</v>
      </c>
      <c r="J1609" s="124" t="s">
        <v>2620</v>
      </c>
      <c r="K1609" s="125" t="s">
        <v>2636</v>
      </c>
      <c r="L1609" s="287">
        <v>1781405.88</v>
      </c>
    </row>
    <row r="1610" spans="1:12" ht="24" x14ac:dyDescent="0.2">
      <c r="A1610" s="197">
        <f t="shared" si="25"/>
        <v>1609</v>
      </c>
      <c r="B1610" s="118" t="s">
        <v>2532</v>
      </c>
      <c r="C1610" s="123" t="s">
        <v>2615</v>
      </c>
      <c r="D1610" s="118" t="s">
        <v>2616</v>
      </c>
      <c r="E1610" s="123" t="s">
        <v>2622</v>
      </c>
      <c r="F1610" s="118" t="s">
        <v>2618</v>
      </c>
      <c r="G1610" s="118" t="s">
        <v>2618</v>
      </c>
      <c r="H1610" s="19"/>
      <c r="I1610" s="118" t="s">
        <v>2619</v>
      </c>
      <c r="J1610" s="124" t="s">
        <v>2620</v>
      </c>
      <c r="K1610" s="125" t="s">
        <v>2637</v>
      </c>
      <c r="L1610" s="287">
        <v>1549045</v>
      </c>
    </row>
    <row r="1611" spans="1:12" ht="24" x14ac:dyDescent="0.2">
      <c r="A1611" s="197">
        <f t="shared" si="25"/>
        <v>1610</v>
      </c>
      <c r="B1611" s="118" t="s">
        <v>2532</v>
      </c>
      <c r="C1611" s="123" t="s">
        <v>2615</v>
      </c>
      <c r="D1611" s="118" t="s">
        <v>2616</v>
      </c>
      <c r="E1611" s="123" t="s">
        <v>2622</v>
      </c>
      <c r="F1611" s="118" t="s">
        <v>2618</v>
      </c>
      <c r="G1611" s="118" t="s">
        <v>2618</v>
      </c>
      <c r="H1611" s="19"/>
      <c r="I1611" s="118" t="s">
        <v>2619</v>
      </c>
      <c r="J1611" s="124" t="s">
        <v>2620</v>
      </c>
      <c r="K1611" s="125" t="s">
        <v>2638</v>
      </c>
      <c r="L1611" s="287">
        <v>1288208.3600000001</v>
      </c>
    </row>
    <row r="1612" spans="1:12" ht="24" x14ac:dyDescent="0.2">
      <c r="A1612" s="197">
        <f t="shared" si="25"/>
        <v>1611</v>
      </c>
      <c r="B1612" s="118" t="s">
        <v>2532</v>
      </c>
      <c r="C1612" s="123" t="s">
        <v>2615</v>
      </c>
      <c r="D1612" s="118" t="s">
        <v>2616</v>
      </c>
      <c r="E1612" s="123" t="s">
        <v>2622</v>
      </c>
      <c r="F1612" s="118" t="s">
        <v>2618</v>
      </c>
      <c r="G1612" s="118" t="s">
        <v>2618</v>
      </c>
      <c r="H1612" s="19"/>
      <c r="I1612" s="118" t="s">
        <v>2619</v>
      </c>
      <c r="J1612" s="124" t="s">
        <v>2620</v>
      </c>
      <c r="K1612" s="125" t="s">
        <v>2639</v>
      </c>
      <c r="L1612" s="287">
        <v>2856058.19</v>
      </c>
    </row>
    <row r="1613" spans="1:12" ht="24" x14ac:dyDescent="0.2">
      <c r="A1613" s="197">
        <f t="shared" si="25"/>
        <v>1612</v>
      </c>
      <c r="B1613" s="118" t="s">
        <v>2532</v>
      </c>
      <c r="C1613" s="123" t="s">
        <v>2615</v>
      </c>
      <c r="D1613" s="118" t="s">
        <v>2616</v>
      </c>
      <c r="E1613" s="123" t="s">
        <v>2622</v>
      </c>
      <c r="F1613" s="118" t="s">
        <v>2618</v>
      </c>
      <c r="G1613" s="118" t="s">
        <v>2618</v>
      </c>
      <c r="H1613" s="19"/>
      <c r="I1613" s="118" t="s">
        <v>2619</v>
      </c>
      <c r="J1613" s="124" t="s">
        <v>2620</v>
      </c>
      <c r="K1613" s="125" t="s">
        <v>2640</v>
      </c>
      <c r="L1613" s="287">
        <v>5966846.54</v>
      </c>
    </row>
    <row r="1614" spans="1:12" ht="24" x14ac:dyDescent="0.2">
      <c r="A1614" s="197">
        <f t="shared" si="25"/>
        <v>1613</v>
      </c>
      <c r="B1614" s="118" t="s">
        <v>2532</v>
      </c>
      <c r="C1614" s="123" t="s">
        <v>2615</v>
      </c>
      <c r="D1614" s="118" t="s">
        <v>2616</v>
      </c>
      <c r="E1614" s="123" t="s">
        <v>2622</v>
      </c>
      <c r="F1614" s="118" t="s">
        <v>2618</v>
      </c>
      <c r="G1614" s="118" t="s">
        <v>2618</v>
      </c>
      <c r="H1614" s="19"/>
      <c r="I1614" s="118" t="s">
        <v>2619</v>
      </c>
      <c r="J1614" s="124" t="s">
        <v>2620</v>
      </c>
      <c r="K1614" s="125" t="s">
        <v>2641</v>
      </c>
      <c r="L1614" s="287">
        <v>2830324.4</v>
      </c>
    </row>
    <row r="1615" spans="1:12" ht="24" x14ac:dyDescent="0.2">
      <c r="A1615" s="197">
        <f t="shared" si="25"/>
        <v>1614</v>
      </c>
      <c r="B1615" s="118" t="s">
        <v>2532</v>
      </c>
      <c r="C1615" s="123" t="s">
        <v>2615</v>
      </c>
      <c r="D1615" s="118" t="s">
        <v>2616</v>
      </c>
      <c r="E1615" s="123" t="s">
        <v>2622</v>
      </c>
      <c r="F1615" s="118" t="s">
        <v>2618</v>
      </c>
      <c r="G1615" s="118" t="s">
        <v>2618</v>
      </c>
      <c r="H1615" s="19"/>
      <c r="I1615" s="118" t="s">
        <v>2619</v>
      </c>
      <c r="J1615" s="124" t="s">
        <v>2620</v>
      </c>
      <c r="K1615" s="125" t="s">
        <v>2642</v>
      </c>
      <c r="L1615" s="287">
        <v>4281276</v>
      </c>
    </row>
    <row r="1616" spans="1:12" ht="24" x14ac:dyDescent="0.2">
      <c r="A1616" s="197">
        <f t="shared" si="25"/>
        <v>1615</v>
      </c>
      <c r="B1616" s="118" t="s">
        <v>2532</v>
      </c>
      <c r="C1616" s="123" t="s">
        <v>2615</v>
      </c>
      <c r="D1616" s="118" t="s">
        <v>2616</v>
      </c>
      <c r="E1616" s="123" t="s">
        <v>2622</v>
      </c>
      <c r="F1616" s="118" t="s">
        <v>2618</v>
      </c>
      <c r="G1616" s="118" t="s">
        <v>2618</v>
      </c>
      <c r="H1616" s="19"/>
      <c r="I1616" s="118" t="s">
        <v>2619</v>
      </c>
      <c r="J1616" s="124" t="s">
        <v>2620</v>
      </c>
      <c r="K1616" s="125" t="s">
        <v>2643</v>
      </c>
      <c r="L1616" s="287">
        <v>4169961.04</v>
      </c>
    </row>
    <row r="1617" spans="1:12" ht="24" x14ac:dyDescent="0.2">
      <c r="A1617" s="197">
        <f t="shared" si="25"/>
        <v>1616</v>
      </c>
      <c r="B1617" s="118" t="s">
        <v>2532</v>
      </c>
      <c r="C1617" s="123" t="s">
        <v>2615</v>
      </c>
      <c r="D1617" s="118" t="s">
        <v>2616</v>
      </c>
      <c r="E1617" s="123" t="s">
        <v>2622</v>
      </c>
      <c r="F1617" s="118" t="s">
        <v>2618</v>
      </c>
      <c r="G1617" s="118" t="s">
        <v>2618</v>
      </c>
      <c r="H1617" s="19"/>
      <c r="I1617" s="118" t="s">
        <v>2619</v>
      </c>
      <c r="J1617" s="124" t="s">
        <v>2620</v>
      </c>
      <c r="K1617" s="125" t="s">
        <v>2644</v>
      </c>
      <c r="L1617" s="287">
        <v>1481276.66</v>
      </c>
    </row>
    <row r="1618" spans="1:12" ht="24" x14ac:dyDescent="0.2">
      <c r="A1618" s="197">
        <f t="shared" si="25"/>
        <v>1617</v>
      </c>
      <c r="B1618" s="118" t="s">
        <v>2532</v>
      </c>
      <c r="C1618" s="123" t="s">
        <v>2615</v>
      </c>
      <c r="D1618" s="118" t="s">
        <v>2616</v>
      </c>
      <c r="E1618" s="123" t="s">
        <v>2622</v>
      </c>
      <c r="F1618" s="118" t="s">
        <v>2618</v>
      </c>
      <c r="G1618" s="118" t="s">
        <v>2618</v>
      </c>
      <c r="H1618" s="19"/>
      <c r="I1618" s="118" t="s">
        <v>2619</v>
      </c>
      <c r="J1618" s="124" t="s">
        <v>2620</v>
      </c>
      <c r="K1618" s="125" t="s">
        <v>2645</v>
      </c>
      <c r="L1618" s="287">
        <v>1215811.26</v>
      </c>
    </row>
    <row r="1619" spans="1:12" ht="60" x14ac:dyDescent="0.2">
      <c r="A1619" s="197">
        <f t="shared" si="25"/>
        <v>1618</v>
      </c>
      <c r="B1619" s="118" t="s">
        <v>2532</v>
      </c>
      <c r="C1619" s="123" t="s">
        <v>2615</v>
      </c>
      <c r="D1619" s="118" t="s">
        <v>2616</v>
      </c>
      <c r="E1619" s="123" t="s">
        <v>2622</v>
      </c>
      <c r="F1619" s="118" t="s">
        <v>2618</v>
      </c>
      <c r="G1619" s="118" t="s">
        <v>2618</v>
      </c>
      <c r="H1619" s="19"/>
      <c r="I1619" s="118" t="s">
        <v>2619</v>
      </c>
      <c r="J1619" s="124" t="s">
        <v>2620</v>
      </c>
      <c r="K1619" s="125" t="s">
        <v>2646</v>
      </c>
      <c r="L1619" s="287">
        <v>10780628.4</v>
      </c>
    </row>
    <row r="1620" spans="1:12" ht="36" x14ac:dyDescent="0.2">
      <c r="A1620" s="197">
        <f t="shared" si="25"/>
        <v>1619</v>
      </c>
      <c r="B1620" s="118" t="s">
        <v>2532</v>
      </c>
      <c r="C1620" s="123" t="s">
        <v>2615</v>
      </c>
      <c r="D1620" s="118" t="s">
        <v>2616</v>
      </c>
      <c r="E1620" s="123" t="s">
        <v>2622</v>
      </c>
      <c r="F1620" s="118" t="s">
        <v>2618</v>
      </c>
      <c r="G1620" s="118" t="s">
        <v>2618</v>
      </c>
      <c r="H1620" s="19"/>
      <c r="I1620" s="118" t="s">
        <v>2619</v>
      </c>
      <c r="J1620" s="124" t="s">
        <v>2620</v>
      </c>
      <c r="K1620" s="125" t="s">
        <v>2647</v>
      </c>
      <c r="L1620" s="287">
        <v>1555637.3699999999</v>
      </c>
    </row>
    <row r="1621" spans="1:12" ht="72" x14ac:dyDescent="0.2">
      <c r="A1621" s="197">
        <f t="shared" si="25"/>
        <v>1620</v>
      </c>
      <c r="B1621" s="118" t="s">
        <v>2532</v>
      </c>
      <c r="C1621" s="123" t="s">
        <v>2615</v>
      </c>
      <c r="D1621" s="118" t="s">
        <v>2616</v>
      </c>
      <c r="E1621" s="123" t="s">
        <v>2622</v>
      </c>
      <c r="F1621" s="118" t="s">
        <v>2618</v>
      </c>
      <c r="G1621" s="118" t="s">
        <v>2618</v>
      </c>
      <c r="H1621" s="19"/>
      <c r="I1621" s="118" t="s">
        <v>2619</v>
      </c>
      <c r="J1621" s="124" t="s">
        <v>2620</v>
      </c>
      <c r="K1621" s="125" t="s">
        <v>2648</v>
      </c>
      <c r="L1621" s="287">
        <v>2950000</v>
      </c>
    </row>
    <row r="1622" spans="1:12" ht="24" x14ac:dyDescent="0.2">
      <c r="A1622" s="197">
        <f t="shared" si="25"/>
        <v>1621</v>
      </c>
      <c r="B1622" s="118" t="s">
        <v>2532</v>
      </c>
      <c r="C1622" s="123" t="s">
        <v>2615</v>
      </c>
      <c r="D1622" s="118" t="s">
        <v>2616</v>
      </c>
      <c r="E1622" s="123" t="s">
        <v>2622</v>
      </c>
      <c r="F1622" s="118" t="s">
        <v>2618</v>
      </c>
      <c r="G1622" s="118" t="s">
        <v>2618</v>
      </c>
      <c r="H1622" s="19"/>
      <c r="I1622" s="118" t="s">
        <v>2619</v>
      </c>
      <c r="J1622" s="124" t="s">
        <v>2620</v>
      </c>
      <c r="K1622" s="125" t="s">
        <v>2649</v>
      </c>
      <c r="L1622" s="287">
        <v>32408034.41</v>
      </c>
    </row>
    <row r="1623" spans="1:12" ht="48" x14ac:dyDescent="0.2">
      <c r="A1623" s="197">
        <f t="shared" si="25"/>
        <v>1622</v>
      </c>
      <c r="B1623" s="118" t="s">
        <v>2532</v>
      </c>
      <c r="C1623" s="123" t="s">
        <v>2615</v>
      </c>
      <c r="D1623" s="118" t="s">
        <v>2616</v>
      </c>
      <c r="E1623" s="123" t="s">
        <v>2622</v>
      </c>
      <c r="F1623" s="118" t="s">
        <v>2618</v>
      </c>
      <c r="G1623" s="118" t="s">
        <v>2618</v>
      </c>
      <c r="H1623" s="19"/>
      <c r="I1623" s="118" t="s">
        <v>2619</v>
      </c>
      <c r="J1623" s="124" t="s">
        <v>2620</v>
      </c>
      <c r="K1623" s="125" t="s">
        <v>2650</v>
      </c>
      <c r="L1623" s="287">
        <v>1369150.41</v>
      </c>
    </row>
    <row r="1624" spans="1:12" ht="36" x14ac:dyDescent="0.2">
      <c r="A1624" s="197">
        <f t="shared" si="25"/>
        <v>1623</v>
      </c>
      <c r="B1624" s="118" t="s">
        <v>2532</v>
      </c>
      <c r="C1624" s="123" t="s">
        <v>2615</v>
      </c>
      <c r="D1624" s="118" t="s">
        <v>2616</v>
      </c>
      <c r="E1624" s="123" t="s">
        <v>2622</v>
      </c>
      <c r="F1624" s="118" t="s">
        <v>2618</v>
      </c>
      <c r="G1624" s="118" t="s">
        <v>2618</v>
      </c>
      <c r="H1624" s="19"/>
      <c r="I1624" s="118" t="s">
        <v>2619</v>
      </c>
      <c r="J1624" s="124" t="s">
        <v>2620</v>
      </c>
      <c r="K1624" s="125" t="s">
        <v>2651</v>
      </c>
      <c r="L1624" s="287">
        <v>1687881.4400000002</v>
      </c>
    </row>
    <row r="1625" spans="1:12" ht="120" x14ac:dyDescent="0.2">
      <c r="A1625" s="197">
        <f t="shared" si="25"/>
        <v>1624</v>
      </c>
      <c r="B1625" s="118" t="s">
        <v>2532</v>
      </c>
      <c r="C1625" s="123" t="s">
        <v>2615</v>
      </c>
      <c r="D1625" s="118" t="s">
        <v>2616</v>
      </c>
      <c r="E1625" s="123" t="s">
        <v>2622</v>
      </c>
      <c r="F1625" s="118" t="s">
        <v>2618</v>
      </c>
      <c r="G1625" s="118" t="s">
        <v>2618</v>
      </c>
      <c r="H1625" s="19"/>
      <c r="I1625" s="118" t="s">
        <v>2619</v>
      </c>
      <c r="J1625" s="124" t="s">
        <v>2620</v>
      </c>
      <c r="K1625" s="125" t="s">
        <v>2652</v>
      </c>
      <c r="L1625" s="287">
        <v>3030148.3400000003</v>
      </c>
    </row>
    <row r="1626" spans="1:12" ht="24" x14ac:dyDescent="0.2">
      <c r="A1626" s="197">
        <f t="shared" si="25"/>
        <v>1625</v>
      </c>
      <c r="B1626" s="118" t="s">
        <v>2532</v>
      </c>
      <c r="C1626" s="123" t="s">
        <v>2615</v>
      </c>
      <c r="D1626" s="118" t="s">
        <v>2616</v>
      </c>
      <c r="E1626" s="123" t="s">
        <v>2622</v>
      </c>
      <c r="F1626" s="118" t="s">
        <v>2618</v>
      </c>
      <c r="G1626" s="118" t="s">
        <v>2618</v>
      </c>
      <c r="H1626" s="19"/>
      <c r="I1626" s="118" t="s">
        <v>2619</v>
      </c>
      <c r="J1626" s="124" t="s">
        <v>2620</v>
      </c>
      <c r="K1626" s="126" t="s">
        <v>2624</v>
      </c>
      <c r="L1626" s="287">
        <v>1134418.3900000001</v>
      </c>
    </row>
    <row r="1627" spans="1:12" ht="48" x14ac:dyDescent="0.2">
      <c r="A1627" s="197">
        <f t="shared" si="25"/>
        <v>1626</v>
      </c>
      <c r="B1627" s="118" t="s">
        <v>2532</v>
      </c>
      <c r="C1627" s="123" t="s">
        <v>2615</v>
      </c>
      <c r="D1627" s="118" t="s">
        <v>2616</v>
      </c>
      <c r="E1627" s="123" t="s">
        <v>2622</v>
      </c>
      <c r="F1627" s="118" t="s">
        <v>2618</v>
      </c>
      <c r="G1627" s="118" t="s">
        <v>2618</v>
      </c>
      <c r="H1627" s="19"/>
      <c r="I1627" s="118" t="s">
        <v>2619</v>
      </c>
      <c r="J1627" s="124" t="s">
        <v>2620</v>
      </c>
      <c r="K1627" s="126" t="s">
        <v>2653</v>
      </c>
      <c r="L1627" s="287">
        <v>66681153.829999998</v>
      </c>
    </row>
    <row r="1628" spans="1:12" ht="48" x14ac:dyDescent="0.2">
      <c r="A1628" s="197">
        <f t="shared" si="25"/>
        <v>1627</v>
      </c>
      <c r="B1628" s="118" t="s">
        <v>2532</v>
      </c>
      <c r="C1628" s="123" t="s">
        <v>2615</v>
      </c>
      <c r="D1628" s="118" t="s">
        <v>2616</v>
      </c>
      <c r="E1628" s="123" t="s">
        <v>2622</v>
      </c>
      <c r="F1628" s="118" t="s">
        <v>2618</v>
      </c>
      <c r="G1628" s="118" t="s">
        <v>2618</v>
      </c>
      <c r="H1628" s="19"/>
      <c r="I1628" s="118" t="s">
        <v>2619</v>
      </c>
      <c r="J1628" s="124" t="s">
        <v>2620</v>
      </c>
      <c r="K1628" s="126" t="s">
        <v>2654</v>
      </c>
      <c r="L1628" s="287">
        <v>10792787.700000001</v>
      </c>
    </row>
    <row r="1629" spans="1:12" ht="36" x14ac:dyDescent="0.2">
      <c r="A1629" s="197">
        <f t="shared" si="25"/>
        <v>1628</v>
      </c>
      <c r="B1629" s="118" t="s">
        <v>2532</v>
      </c>
      <c r="C1629" s="123" t="s">
        <v>2615</v>
      </c>
      <c r="D1629" s="118" t="s">
        <v>2616</v>
      </c>
      <c r="E1629" s="123" t="s">
        <v>2622</v>
      </c>
      <c r="F1629" s="118" t="s">
        <v>2618</v>
      </c>
      <c r="G1629" s="118" t="s">
        <v>2618</v>
      </c>
      <c r="H1629" s="19"/>
      <c r="I1629" s="118" t="s">
        <v>2619</v>
      </c>
      <c r="J1629" s="124" t="s">
        <v>2620</v>
      </c>
      <c r="K1629" s="126" t="s">
        <v>2655</v>
      </c>
      <c r="L1629" s="287">
        <v>7665962.5100000007</v>
      </c>
    </row>
    <row r="1630" spans="1:12" ht="60" x14ac:dyDescent="0.2">
      <c r="A1630" s="197">
        <f t="shared" si="25"/>
        <v>1629</v>
      </c>
      <c r="B1630" s="118" t="s">
        <v>2532</v>
      </c>
      <c r="C1630" s="123" t="s">
        <v>2615</v>
      </c>
      <c r="D1630" s="118" t="s">
        <v>2616</v>
      </c>
      <c r="E1630" s="123" t="s">
        <v>2622</v>
      </c>
      <c r="F1630" s="118" t="s">
        <v>2618</v>
      </c>
      <c r="G1630" s="118" t="s">
        <v>2618</v>
      </c>
      <c r="H1630" s="19"/>
      <c r="I1630" s="118" t="s">
        <v>2619</v>
      </c>
      <c r="J1630" s="124" t="s">
        <v>2620</v>
      </c>
      <c r="K1630" s="126" t="s">
        <v>2656</v>
      </c>
      <c r="L1630" s="287">
        <v>9120000</v>
      </c>
    </row>
    <row r="1631" spans="1:12" ht="36" x14ac:dyDescent="0.2">
      <c r="A1631" s="197">
        <f t="shared" si="25"/>
        <v>1630</v>
      </c>
      <c r="B1631" s="118" t="s">
        <v>2532</v>
      </c>
      <c r="C1631" s="123" t="s">
        <v>2615</v>
      </c>
      <c r="D1631" s="118" t="s">
        <v>2616</v>
      </c>
      <c r="E1631" s="123" t="s">
        <v>2622</v>
      </c>
      <c r="F1631" s="118" t="s">
        <v>2618</v>
      </c>
      <c r="G1631" s="118" t="s">
        <v>2618</v>
      </c>
      <c r="H1631" s="19"/>
      <c r="I1631" s="118" t="s">
        <v>2619</v>
      </c>
      <c r="J1631" s="124" t="s">
        <v>2620</v>
      </c>
      <c r="K1631" s="126" t="s">
        <v>2657</v>
      </c>
      <c r="L1631" s="287">
        <v>750000</v>
      </c>
    </row>
    <row r="1632" spans="1:12" ht="36" x14ac:dyDescent="0.2">
      <c r="A1632" s="197">
        <f t="shared" si="25"/>
        <v>1631</v>
      </c>
      <c r="B1632" s="118" t="s">
        <v>2532</v>
      </c>
      <c r="C1632" s="123" t="s">
        <v>2615</v>
      </c>
      <c r="D1632" s="118" t="s">
        <v>2616</v>
      </c>
      <c r="E1632" s="123" t="s">
        <v>2622</v>
      </c>
      <c r="F1632" s="118" t="s">
        <v>2618</v>
      </c>
      <c r="G1632" s="118" t="s">
        <v>2618</v>
      </c>
      <c r="H1632" s="19"/>
      <c r="I1632" s="118" t="s">
        <v>2619</v>
      </c>
      <c r="J1632" s="124" t="s">
        <v>2620</v>
      </c>
      <c r="K1632" s="126" t="s">
        <v>2658</v>
      </c>
      <c r="L1632" s="287">
        <v>2360007.31</v>
      </c>
    </row>
    <row r="1633" spans="1:12" ht="24" x14ac:dyDescent="0.2">
      <c r="A1633" s="197">
        <f t="shared" si="25"/>
        <v>1632</v>
      </c>
      <c r="B1633" s="118" t="s">
        <v>2532</v>
      </c>
      <c r="C1633" s="123" t="s">
        <v>2615</v>
      </c>
      <c r="D1633" s="118" t="s">
        <v>2616</v>
      </c>
      <c r="E1633" s="123" t="s">
        <v>2622</v>
      </c>
      <c r="F1633" s="118" t="s">
        <v>2618</v>
      </c>
      <c r="G1633" s="118" t="s">
        <v>2618</v>
      </c>
      <c r="H1633" s="19"/>
      <c r="I1633" s="118" t="s">
        <v>2619</v>
      </c>
      <c r="J1633" s="124" t="s">
        <v>2620</v>
      </c>
      <c r="K1633" s="126" t="s">
        <v>2659</v>
      </c>
      <c r="L1633" s="287">
        <v>3938601.47</v>
      </c>
    </row>
    <row r="1634" spans="1:12" ht="24" x14ac:dyDescent="0.2">
      <c r="A1634" s="197">
        <f t="shared" si="25"/>
        <v>1633</v>
      </c>
      <c r="B1634" s="118" t="s">
        <v>2532</v>
      </c>
      <c r="C1634" s="123" t="s">
        <v>2615</v>
      </c>
      <c r="D1634" s="118" t="s">
        <v>2616</v>
      </c>
      <c r="E1634" s="123" t="s">
        <v>2622</v>
      </c>
      <c r="F1634" s="118" t="s">
        <v>2618</v>
      </c>
      <c r="G1634" s="118" t="s">
        <v>2618</v>
      </c>
      <c r="H1634" s="19"/>
      <c r="I1634" s="118" t="s">
        <v>2619</v>
      </c>
      <c r="J1634" s="124" t="s">
        <v>2620</v>
      </c>
      <c r="K1634" s="126" t="s">
        <v>2660</v>
      </c>
      <c r="L1634" s="287">
        <v>698562.69</v>
      </c>
    </row>
    <row r="1635" spans="1:12" ht="24" x14ac:dyDescent="0.2">
      <c r="A1635" s="197">
        <f t="shared" si="25"/>
        <v>1634</v>
      </c>
      <c r="B1635" s="118" t="s">
        <v>2532</v>
      </c>
      <c r="C1635" s="123" t="s">
        <v>2615</v>
      </c>
      <c r="D1635" s="118" t="s">
        <v>2616</v>
      </c>
      <c r="E1635" s="123" t="s">
        <v>2622</v>
      </c>
      <c r="F1635" s="118" t="s">
        <v>2618</v>
      </c>
      <c r="G1635" s="118" t="s">
        <v>2618</v>
      </c>
      <c r="H1635" s="19"/>
      <c r="I1635" s="118" t="s">
        <v>2619</v>
      </c>
      <c r="J1635" s="124" t="s">
        <v>2620</v>
      </c>
      <c r="K1635" s="126" t="s">
        <v>2661</v>
      </c>
      <c r="L1635" s="287">
        <v>1153155</v>
      </c>
    </row>
    <row r="1636" spans="1:12" ht="24" x14ac:dyDescent="0.2">
      <c r="A1636" s="197">
        <f t="shared" si="25"/>
        <v>1635</v>
      </c>
      <c r="B1636" s="118" t="s">
        <v>2532</v>
      </c>
      <c r="C1636" s="123" t="s">
        <v>2615</v>
      </c>
      <c r="D1636" s="118" t="s">
        <v>2616</v>
      </c>
      <c r="E1636" s="123" t="s">
        <v>2622</v>
      </c>
      <c r="F1636" s="118" t="s">
        <v>2618</v>
      </c>
      <c r="G1636" s="118" t="s">
        <v>2618</v>
      </c>
      <c r="H1636" s="19"/>
      <c r="I1636" s="118" t="s">
        <v>2619</v>
      </c>
      <c r="J1636" s="124" t="s">
        <v>2620</v>
      </c>
      <c r="K1636" s="126" t="s">
        <v>2662</v>
      </c>
      <c r="L1636" s="287">
        <v>1371940.8499999999</v>
      </c>
    </row>
    <row r="1637" spans="1:12" ht="48" x14ac:dyDescent="0.2">
      <c r="A1637" s="197">
        <f t="shared" si="25"/>
        <v>1636</v>
      </c>
      <c r="B1637" s="118" t="s">
        <v>2532</v>
      </c>
      <c r="C1637" s="123" t="s">
        <v>2615</v>
      </c>
      <c r="D1637" s="118" t="s">
        <v>2616</v>
      </c>
      <c r="E1637" s="123" t="s">
        <v>2622</v>
      </c>
      <c r="F1637" s="118" t="s">
        <v>2618</v>
      </c>
      <c r="G1637" s="118" t="s">
        <v>2618</v>
      </c>
      <c r="H1637" s="19"/>
      <c r="I1637" s="118" t="s">
        <v>2619</v>
      </c>
      <c r="J1637" s="124" t="s">
        <v>2620</v>
      </c>
      <c r="K1637" s="126" t="s">
        <v>2663</v>
      </c>
      <c r="L1637" s="287">
        <v>2898900</v>
      </c>
    </row>
    <row r="1638" spans="1:12" ht="24" x14ac:dyDescent="0.2">
      <c r="A1638" s="197">
        <f t="shared" si="25"/>
        <v>1637</v>
      </c>
      <c r="B1638" s="118" t="s">
        <v>2532</v>
      </c>
      <c r="C1638" s="123" t="s">
        <v>2615</v>
      </c>
      <c r="D1638" s="118" t="s">
        <v>2616</v>
      </c>
      <c r="E1638" s="123" t="s">
        <v>2622</v>
      </c>
      <c r="F1638" s="118" t="s">
        <v>2618</v>
      </c>
      <c r="G1638" s="118" t="s">
        <v>2618</v>
      </c>
      <c r="H1638" s="19"/>
      <c r="I1638" s="118" t="s">
        <v>2619</v>
      </c>
      <c r="J1638" s="124" t="s">
        <v>2620</v>
      </c>
      <c r="K1638" s="126" t="s">
        <v>2664</v>
      </c>
      <c r="L1638" s="287">
        <v>4892002.4800000004</v>
      </c>
    </row>
    <row r="1639" spans="1:12" ht="36" x14ac:dyDescent="0.2">
      <c r="A1639" s="197">
        <f t="shared" si="25"/>
        <v>1638</v>
      </c>
      <c r="B1639" s="118" t="s">
        <v>2532</v>
      </c>
      <c r="C1639" s="123" t="s">
        <v>2615</v>
      </c>
      <c r="D1639" s="118" t="s">
        <v>2616</v>
      </c>
      <c r="E1639" s="123" t="s">
        <v>2622</v>
      </c>
      <c r="F1639" s="118" t="s">
        <v>2618</v>
      </c>
      <c r="G1639" s="118" t="s">
        <v>2618</v>
      </c>
      <c r="H1639" s="19"/>
      <c r="I1639" s="118" t="s">
        <v>2619</v>
      </c>
      <c r="J1639" s="124" t="s">
        <v>2620</v>
      </c>
      <c r="K1639" s="126" t="s">
        <v>2665</v>
      </c>
      <c r="L1639" s="287">
        <v>1284559.8</v>
      </c>
    </row>
    <row r="1640" spans="1:12" ht="36" x14ac:dyDescent="0.2">
      <c r="A1640" s="197">
        <f t="shared" si="25"/>
        <v>1639</v>
      </c>
      <c r="B1640" s="118" t="s">
        <v>2532</v>
      </c>
      <c r="C1640" s="123" t="s">
        <v>2615</v>
      </c>
      <c r="D1640" s="118" t="s">
        <v>2616</v>
      </c>
      <c r="E1640" s="123" t="s">
        <v>2622</v>
      </c>
      <c r="F1640" s="118" t="s">
        <v>2618</v>
      </c>
      <c r="G1640" s="118" t="s">
        <v>2618</v>
      </c>
      <c r="H1640" s="19"/>
      <c r="I1640" s="118" t="s">
        <v>2619</v>
      </c>
      <c r="J1640" s="124" t="s">
        <v>2620</v>
      </c>
      <c r="K1640" s="126" t="s">
        <v>2657</v>
      </c>
      <c r="L1640" s="287">
        <v>2496146.04</v>
      </c>
    </row>
    <row r="1641" spans="1:12" ht="24" x14ac:dyDescent="0.2">
      <c r="A1641" s="197">
        <f t="shared" si="25"/>
        <v>1640</v>
      </c>
      <c r="B1641" s="118" t="s">
        <v>2532</v>
      </c>
      <c r="C1641" s="123" t="s">
        <v>2615</v>
      </c>
      <c r="D1641" s="118" t="s">
        <v>2616</v>
      </c>
      <c r="E1641" s="123" t="s">
        <v>2622</v>
      </c>
      <c r="F1641" s="118" t="s">
        <v>2618</v>
      </c>
      <c r="G1641" s="118" t="s">
        <v>2618</v>
      </c>
      <c r="H1641" s="19"/>
      <c r="I1641" s="118" t="s">
        <v>2619</v>
      </c>
      <c r="J1641" s="124" t="s">
        <v>2620</v>
      </c>
      <c r="K1641" s="126" t="s">
        <v>2666</v>
      </c>
      <c r="L1641" s="287">
        <v>2799536.6</v>
      </c>
    </row>
    <row r="1642" spans="1:12" ht="24" x14ac:dyDescent="0.2">
      <c r="A1642" s="197">
        <f t="shared" si="25"/>
        <v>1641</v>
      </c>
      <c r="B1642" s="118" t="s">
        <v>2532</v>
      </c>
      <c r="C1642" s="123" t="s">
        <v>2615</v>
      </c>
      <c r="D1642" s="118" t="s">
        <v>2616</v>
      </c>
      <c r="E1642" s="123" t="s">
        <v>2622</v>
      </c>
      <c r="F1642" s="118" t="s">
        <v>2618</v>
      </c>
      <c r="G1642" s="118" t="s">
        <v>2618</v>
      </c>
      <c r="H1642" s="19"/>
      <c r="I1642" s="118" t="s">
        <v>2619</v>
      </c>
      <c r="J1642" s="124" t="s">
        <v>2620</v>
      </c>
      <c r="K1642" s="126" t="s">
        <v>2667</v>
      </c>
      <c r="L1642" s="287">
        <v>1505882.08</v>
      </c>
    </row>
    <row r="1643" spans="1:12" ht="48" x14ac:dyDescent="0.2">
      <c r="A1643" s="197">
        <f t="shared" si="25"/>
        <v>1642</v>
      </c>
      <c r="B1643" s="118" t="s">
        <v>2532</v>
      </c>
      <c r="C1643" s="123" t="s">
        <v>2615</v>
      </c>
      <c r="D1643" s="118" t="s">
        <v>2616</v>
      </c>
      <c r="E1643" s="123" t="s">
        <v>2622</v>
      </c>
      <c r="F1643" s="118" t="s">
        <v>2618</v>
      </c>
      <c r="G1643" s="118" t="s">
        <v>2618</v>
      </c>
      <c r="H1643" s="19"/>
      <c r="I1643" s="118" t="s">
        <v>2619</v>
      </c>
      <c r="J1643" s="124" t="s">
        <v>2620</v>
      </c>
      <c r="K1643" s="126" t="s">
        <v>2668</v>
      </c>
      <c r="L1643" s="287">
        <v>48014683.449999996</v>
      </c>
    </row>
    <row r="1644" spans="1:12" ht="36" x14ac:dyDescent="0.2">
      <c r="A1644" s="197">
        <f t="shared" si="25"/>
        <v>1643</v>
      </c>
      <c r="B1644" s="118" t="s">
        <v>2532</v>
      </c>
      <c r="C1644" s="123" t="s">
        <v>2615</v>
      </c>
      <c r="D1644" s="118" t="s">
        <v>2616</v>
      </c>
      <c r="E1644" s="123" t="s">
        <v>2622</v>
      </c>
      <c r="F1644" s="118" t="s">
        <v>2618</v>
      </c>
      <c r="G1644" s="118" t="s">
        <v>2618</v>
      </c>
      <c r="H1644" s="19"/>
      <c r="I1644" s="118" t="s">
        <v>2619</v>
      </c>
      <c r="J1644" s="124" t="s">
        <v>2620</v>
      </c>
      <c r="K1644" s="126" t="s">
        <v>2669</v>
      </c>
      <c r="L1644" s="287">
        <v>39633627.950000003</v>
      </c>
    </row>
    <row r="1645" spans="1:12" ht="36" x14ac:dyDescent="0.2">
      <c r="A1645" s="197">
        <f t="shared" si="25"/>
        <v>1644</v>
      </c>
      <c r="B1645" s="118" t="s">
        <v>2532</v>
      </c>
      <c r="C1645" s="123" t="s">
        <v>2615</v>
      </c>
      <c r="D1645" s="118" t="s">
        <v>2616</v>
      </c>
      <c r="E1645" s="123" t="s">
        <v>2622</v>
      </c>
      <c r="F1645" s="118" t="s">
        <v>2618</v>
      </c>
      <c r="G1645" s="118" t="s">
        <v>2618</v>
      </c>
      <c r="H1645" s="19"/>
      <c r="I1645" s="118" t="s">
        <v>2619</v>
      </c>
      <c r="J1645" s="124" t="s">
        <v>2620</v>
      </c>
      <c r="K1645" s="126" t="s">
        <v>2670</v>
      </c>
      <c r="L1645" s="287">
        <v>967363.92999999993</v>
      </c>
    </row>
    <row r="1646" spans="1:12" ht="96" x14ac:dyDescent="0.2">
      <c r="A1646" s="197">
        <f t="shared" si="25"/>
        <v>1645</v>
      </c>
      <c r="B1646" s="118" t="s">
        <v>2532</v>
      </c>
      <c r="C1646" s="123" t="s">
        <v>2615</v>
      </c>
      <c r="D1646" s="118" t="s">
        <v>2616</v>
      </c>
      <c r="E1646" s="123" t="s">
        <v>2622</v>
      </c>
      <c r="F1646" s="118" t="s">
        <v>2618</v>
      </c>
      <c r="G1646" s="118" t="s">
        <v>2618</v>
      </c>
      <c r="H1646" s="19"/>
      <c r="I1646" s="118" t="s">
        <v>2619</v>
      </c>
      <c r="J1646" s="124" t="s">
        <v>2620</v>
      </c>
      <c r="K1646" s="126" t="s">
        <v>2671</v>
      </c>
      <c r="L1646" s="287">
        <v>2983099.99</v>
      </c>
    </row>
    <row r="1647" spans="1:12" ht="36" x14ac:dyDescent="0.2">
      <c r="A1647" s="197">
        <f t="shared" si="25"/>
        <v>1646</v>
      </c>
      <c r="B1647" s="118" t="s">
        <v>2532</v>
      </c>
      <c r="C1647" s="123" t="s">
        <v>2615</v>
      </c>
      <c r="D1647" s="118" t="s">
        <v>2616</v>
      </c>
      <c r="E1647" s="123" t="s">
        <v>2622</v>
      </c>
      <c r="F1647" s="118" t="s">
        <v>2618</v>
      </c>
      <c r="G1647" s="118" t="s">
        <v>2618</v>
      </c>
      <c r="H1647" s="19"/>
      <c r="I1647" s="118" t="s">
        <v>2619</v>
      </c>
      <c r="J1647" s="124" t="s">
        <v>2620</v>
      </c>
      <c r="K1647" s="126" t="s">
        <v>2672</v>
      </c>
      <c r="L1647" s="287">
        <v>24987267.23</v>
      </c>
    </row>
    <row r="1648" spans="1:12" ht="36" x14ac:dyDescent="0.2">
      <c r="A1648" s="197">
        <f t="shared" si="25"/>
        <v>1647</v>
      </c>
      <c r="B1648" s="118" t="s">
        <v>2532</v>
      </c>
      <c r="C1648" s="123" t="s">
        <v>2615</v>
      </c>
      <c r="D1648" s="118" t="s">
        <v>2616</v>
      </c>
      <c r="E1648" s="123" t="s">
        <v>2622</v>
      </c>
      <c r="F1648" s="118" t="s">
        <v>2618</v>
      </c>
      <c r="G1648" s="118" t="s">
        <v>2618</v>
      </c>
      <c r="H1648" s="19"/>
      <c r="I1648" s="118" t="s">
        <v>2619</v>
      </c>
      <c r="J1648" s="124" t="s">
        <v>2620</v>
      </c>
      <c r="K1648" s="126" t="s">
        <v>2673</v>
      </c>
      <c r="L1648" s="287">
        <v>19842388.48</v>
      </c>
    </row>
    <row r="1649" spans="1:12" ht="24" x14ac:dyDescent="0.2">
      <c r="A1649" s="197">
        <f t="shared" si="25"/>
        <v>1648</v>
      </c>
      <c r="B1649" s="118" t="s">
        <v>2532</v>
      </c>
      <c r="C1649" s="123" t="s">
        <v>2615</v>
      </c>
      <c r="D1649" s="118" t="s">
        <v>2616</v>
      </c>
      <c r="E1649" s="123" t="s">
        <v>2622</v>
      </c>
      <c r="F1649" s="118" t="s">
        <v>2618</v>
      </c>
      <c r="G1649" s="118" t="s">
        <v>2618</v>
      </c>
      <c r="H1649" s="19"/>
      <c r="I1649" s="118" t="s">
        <v>2619</v>
      </c>
      <c r="J1649" s="124" t="s">
        <v>2620</v>
      </c>
      <c r="K1649" s="126" t="s">
        <v>2674</v>
      </c>
      <c r="L1649" s="287">
        <v>1923625.07</v>
      </c>
    </row>
    <row r="1650" spans="1:12" ht="36" x14ac:dyDescent="0.2">
      <c r="A1650" s="197">
        <f t="shared" si="25"/>
        <v>1649</v>
      </c>
      <c r="B1650" s="118" t="s">
        <v>2532</v>
      </c>
      <c r="C1650" s="123" t="s">
        <v>2615</v>
      </c>
      <c r="D1650" s="118" t="s">
        <v>2616</v>
      </c>
      <c r="E1650" s="123" t="s">
        <v>2622</v>
      </c>
      <c r="F1650" s="118" t="s">
        <v>2618</v>
      </c>
      <c r="G1650" s="118" t="s">
        <v>2618</v>
      </c>
      <c r="H1650" s="19"/>
      <c r="I1650" s="118" t="s">
        <v>2619</v>
      </c>
      <c r="J1650" s="124" t="s">
        <v>2620</v>
      </c>
      <c r="K1650" s="126" t="s">
        <v>2675</v>
      </c>
      <c r="L1650" s="287">
        <v>90091917.359999999</v>
      </c>
    </row>
    <row r="1651" spans="1:12" ht="36" x14ac:dyDescent="0.2">
      <c r="A1651" s="197">
        <f t="shared" si="25"/>
        <v>1650</v>
      </c>
      <c r="B1651" s="118" t="s">
        <v>2532</v>
      </c>
      <c r="C1651" s="123" t="s">
        <v>2615</v>
      </c>
      <c r="D1651" s="118" t="s">
        <v>2616</v>
      </c>
      <c r="E1651" s="123" t="s">
        <v>2622</v>
      </c>
      <c r="F1651" s="118" t="s">
        <v>2618</v>
      </c>
      <c r="G1651" s="118" t="s">
        <v>2618</v>
      </c>
      <c r="H1651" s="19"/>
      <c r="I1651" s="118" t="s">
        <v>2619</v>
      </c>
      <c r="J1651" s="124" t="s">
        <v>2620</v>
      </c>
      <c r="K1651" s="126" t="s">
        <v>2676</v>
      </c>
      <c r="L1651" s="287">
        <v>9559646.1899999995</v>
      </c>
    </row>
    <row r="1652" spans="1:12" ht="24" x14ac:dyDescent="0.2">
      <c r="A1652" s="197">
        <f t="shared" si="25"/>
        <v>1651</v>
      </c>
      <c r="B1652" s="118" t="s">
        <v>2532</v>
      </c>
      <c r="C1652" s="123" t="s">
        <v>2615</v>
      </c>
      <c r="D1652" s="118" t="s">
        <v>2616</v>
      </c>
      <c r="E1652" s="123" t="s">
        <v>2622</v>
      </c>
      <c r="F1652" s="118" t="s">
        <v>2618</v>
      </c>
      <c r="G1652" s="118" t="s">
        <v>2618</v>
      </c>
      <c r="H1652" s="19"/>
      <c r="I1652" s="118" t="s">
        <v>2619</v>
      </c>
      <c r="J1652" s="124" t="s">
        <v>2620</v>
      </c>
      <c r="K1652" s="126" t="s">
        <v>2677</v>
      </c>
      <c r="L1652" s="287">
        <v>1733768.64</v>
      </c>
    </row>
    <row r="1653" spans="1:12" ht="48" x14ac:dyDescent="0.2">
      <c r="A1653" s="197">
        <f t="shared" si="25"/>
        <v>1652</v>
      </c>
      <c r="B1653" s="118" t="s">
        <v>2532</v>
      </c>
      <c r="C1653" s="123" t="s">
        <v>2615</v>
      </c>
      <c r="D1653" s="118" t="s">
        <v>2616</v>
      </c>
      <c r="E1653" s="123" t="s">
        <v>2622</v>
      </c>
      <c r="F1653" s="118" t="s">
        <v>2618</v>
      </c>
      <c r="G1653" s="118" t="s">
        <v>2618</v>
      </c>
      <c r="H1653" s="19"/>
      <c r="I1653" s="118" t="s">
        <v>2619</v>
      </c>
      <c r="J1653" s="124" t="s">
        <v>2620</v>
      </c>
      <c r="K1653" s="126" t="s">
        <v>2678</v>
      </c>
      <c r="L1653" s="287">
        <v>1611172</v>
      </c>
    </row>
    <row r="1654" spans="1:12" ht="24" x14ac:dyDescent="0.2">
      <c r="A1654" s="197">
        <f t="shared" si="25"/>
        <v>1653</v>
      </c>
      <c r="B1654" s="118" t="s">
        <v>2532</v>
      </c>
      <c r="C1654" s="123" t="s">
        <v>2615</v>
      </c>
      <c r="D1654" s="118" t="s">
        <v>2616</v>
      </c>
      <c r="E1654" s="123" t="s">
        <v>2622</v>
      </c>
      <c r="F1654" s="118" t="s">
        <v>2618</v>
      </c>
      <c r="G1654" s="118" t="s">
        <v>2618</v>
      </c>
      <c r="H1654" s="19"/>
      <c r="I1654" s="118" t="s">
        <v>2619</v>
      </c>
      <c r="J1654" s="124" t="s">
        <v>2620</v>
      </c>
      <c r="K1654" s="126" t="s">
        <v>2679</v>
      </c>
      <c r="L1654" s="287">
        <v>4315065.34</v>
      </c>
    </row>
    <row r="1655" spans="1:12" ht="24" x14ac:dyDescent="0.2">
      <c r="A1655" s="197">
        <f t="shared" si="25"/>
        <v>1654</v>
      </c>
      <c r="B1655" s="118" t="s">
        <v>2532</v>
      </c>
      <c r="C1655" s="123" t="s">
        <v>2615</v>
      </c>
      <c r="D1655" s="118" t="s">
        <v>2616</v>
      </c>
      <c r="E1655" s="123" t="s">
        <v>2622</v>
      </c>
      <c r="F1655" s="118" t="s">
        <v>2618</v>
      </c>
      <c r="G1655" s="118" t="s">
        <v>2618</v>
      </c>
      <c r="H1655" s="19"/>
      <c r="I1655" s="118" t="s">
        <v>2619</v>
      </c>
      <c r="J1655" s="124" t="s">
        <v>2620</v>
      </c>
      <c r="K1655" s="126" t="s">
        <v>2680</v>
      </c>
      <c r="L1655" s="287">
        <v>7525767</v>
      </c>
    </row>
    <row r="1656" spans="1:12" ht="36" x14ac:dyDescent="0.2">
      <c r="A1656" s="197">
        <f t="shared" si="25"/>
        <v>1655</v>
      </c>
      <c r="B1656" s="118" t="s">
        <v>2532</v>
      </c>
      <c r="C1656" s="123" t="s">
        <v>2615</v>
      </c>
      <c r="D1656" s="118" t="s">
        <v>2616</v>
      </c>
      <c r="E1656" s="123" t="s">
        <v>2622</v>
      </c>
      <c r="F1656" s="118" t="s">
        <v>2618</v>
      </c>
      <c r="G1656" s="118" t="s">
        <v>2618</v>
      </c>
      <c r="H1656" s="19"/>
      <c r="I1656" s="118" t="s">
        <v>2619</v>
      </c>
      <c r="J1656" s="124" t="s">
        <v>2620</v>
      </c>
      <c r="K1656" s="126" t="s">
        <v>2681</v>
      </c>
      <c r="L1656" s="287">
        <v>923956</v>
      </c>
    </row>
    <row r="1657" spans="1:12" ht="24" x14ac:dyDescent="0.2">
      <c r="A1657" s="197">
        <f t="shared" si="25"/>
        <v>1656</v>
      </c>
      <c r="B1657" s="118" t="s">
        <v>2532</v>
      </c>
      <c r="C1657" s="123" t="s">
        <v>2615</v>
      </c>
      <c r="D1657" s="118" t="s">
        <v>2616</v>
      </c>
      <c r="E1657" s="123" t="s">
        <v>2622</v>
      </c>
      <c r="F1657" s="118" t="s">
        <v>2618</v>
      </c>
      <c r="G1657" s="118" t="s">
        <v>2618</v>
      </c>
      <c r="H1657" s="19"/>
      <c r="I1657" s="118" t="s">
        <v>2619</v>
      </c>
      <c r="J1657" s="124" t="s">
        <v>2620</v>
      </c>
      <c r="K1657" s="126" t="s">
        <v>2682</v>
      </c>
      <c r="L1657" s="287">
        <v>1465204.03</v>
      </c>
    </row>
    <row r="1658" spans="1:12" ht="24" x14ac:dyDescent="0.2">
      <c r="A1658" s="197">
        <f t="shared" si="25"/>
        <v>1657</v>
      </c>
      <c r="B1658" s="118" t="s">
        <v>2532</v>
      </c>
      <c r="C1658" s="123" t="s">
        <v>2615</v>
      </c>
      <c r="D1658" s="118" t="s">
        <v>2616</v>
      </c>
      <c r="E1658" s="123" t="s">
        <v>2622</v>
      </c>
      <c r="F1658" s="118" t="s">
        <v>2618</v>
      </c>
      <c r="G1658" s="118" t="s">
        <v>2618</v>
      </c>
      <c r="H1658" s="19"/>
      <c r="I1658" s="118" t="s">
        <v>2619</v>
      </c>
      <c r="J1658" s="124" t="s">
        <v>2620</v>
      </c>
      <c r="K1658" s="126" t="s">
        <v>2683</v>
      </c>
      <c r="L1658" s="287">
        <v>24735160</v>
      </c>
    </row>
    <row r="1659" spans="1:12" ht="24" x14ac:dyDescent="0.2">
      <c r="A1659" s="197">
        <f t="shared" si="25"/>
        <v>1658</v>
      </c>
      <c r="B1659" s="118" t="s">
        <v>2532</v>
      </c>
      <c r="C1659" s="123" t="s">
        <v>2615</v>
      </c>
      <c r="D1659" s="118" t="s">
        <v>2616</v>
      </c>
      <c r="E1659" s="123" t="s">
        <v>2622</v>
      </c>
      <c r="F1659" s="118" t="s">
        <v>2618</v>
      </c>
      <c r="G1659" s="118" t="s">
        <v>2618</v>
      </c>
      <c r="H1659" s="19"/>
      <c r="I1659" s="118" t="s">
        <v>2619</v>
      </c>
      <c r="J1659" s="124" t="s">
        <v>2620</v>
      </c>
      <c r="K1659" s="126" t="s">
        <v>2684</v>
      </c>
      <c r="L1659" s="287">
        <v>2065000</v>
      </c>
    </row>
    <row r="1660" spans="1:12" ht="24" x14ac:dyDescent="0.2">
      <c r="A1660" s="197">
        <f t="shared" si="25"/>
        <v>1659</v>
      </c>
      <c r="B1660" s="118" t="s">
        <v>2532</v>
      </c>
      <c r="C1660" s="123" t="s">
        <v>2615</v>
      </c>
      <c r="D1660" s="118" t="s">
        <v>2616</v>
      </c>
      <c r="E1660" s="123" t="s">
        <v>2622</v>
      </c>
      <c r="F1660" s="118" t="s">
        <v>2618</v>
      </c>
      <c r="G1660" s="118" t="s">
        <v>2618</v>
      </c>
      <c r="H1660" s="19"/>
      <c r="I1660" s="118" t="s">
        <v>2619</v>
      </c>
      <c r="J1660" s="124" t="s">
        <v>2620</v>
      </c>
      <c r="K1660" s="126" t="s">
        <v>2685</v>
      </c>
      <c r="L1660" s="287">
        <v>1026832.5</v>
      </c>
    </row>
    <row r="1661" spans="1:12" ht="24" x14ac:dyDescent="0.2">
      <c r="A1661" s="197">
        <f t="shared" si="25"/>
        <v>1660</v>
      </c>
      <c r="B1661" s="118" t="s">
        <v>2532</v>
      </c>
      <c r="C1661" s="123" t="s">
        <v>2615</v>
      </c>
      <c r="D1661" s="118" t="s">
        <v>2616</v>
      </c>
      <c r="E1661" s="123" t="s">
        <v>2622</v>
      </c>
      <c r="F1661" s="118" t="s">
        <v>2618</v>
      </c>
      <c r="G1661" s="118" t="s">
        <v>2618</v>
      </c>
      <c r="H1661" s="19"/>
      <c r="I1661" s="118" t="s">
        <v>2619</v>
      </c>
      <c r="J1661" s="124" t="s">
        <v>2620</v>
      </c>
      <c r="K1661" s="126" t="s">
        <v>2686</v>
      </c>
      <c r="L1661" s="287">
        <v>2446840</v>
      </c>
    </row>
    <row r="1662" spans="1:12" ht="24" x14ac:dyDescent="0.2">
      <c r="A1662" s="197">
        <f t="shared" si="25"/>
        <v>1661</v>
      </c>
      <c r="B1662" s="118" t="s">
        <v>2532</v>
      </c>
      <c r="C1662" s="123" t="s">
        <v>2615</v>
      </c>
      <c r="D1662" s="118" t="s">
        <v>2616</v>
      </c>
      <c r="E1662" s="123" t="s">
        <v>2622</v>
      </c>
      <c r="F1662" s="118" t="s">
        <v>2618</v>
      </c>
      <c r="G1662" s="118" t="s">
        <v>2618</v>
      </c>
      <c r="H1662" s="19"/>
      <c r="I1662" s="118" t="s">
        <v>2619</v>
      </c>
      <c r="J1662" s="124" t="s">
        <v>2620</v>
      </c>
      <c r="K1662" s="126" t="s">
        <v>2687</v>
      </c>
      <c r="L1662" s="287">
        <v>940000</v>
      </c>
    </row>
    <row r="1663" spans="1:12" ht="72" x14ac:dyDescent="0.2">
      <c r="A1663" s="197">
        <f t="shared" si="25"/>
        <v>1662</v>
      </c>
      <c r="B1663" s="118" t="s">
        <v>2532</v>
      </c>
      <c r="C1663" s="123" t="s">
        <v>2615</v>
      </c>
      <c r="D1663" s="118" t="s">
        <v>2616</v>
      </c>
      <c r="E1663" s="123" t="s">
        <v>2622</v>
      </c>
      <c r="F1663" s="118" t="s">
        <v>2618</v>
      </c>
      <c r="G1663" s="118" t="s">
        <v>2618</v>
      </c>
      <c r="H1663" s="19"/>
      <c r="I1663" s="118" t="s">
        <v>2619</v>
      </c>
      <c r="J1663" s="124" t="s">
        <v>2620</v>
      </c>
      <c r="K1663" s="126" t="s">
        <v>2688</v>
      </c>
      <c r="L1663" s="287">
        <v>3723372</v>
      </c>
    </row>
    <row r="1664" spans="1:12" ht="24" x14ac:dyDescent="0.2">
      <c r="A1664" s="197">
        <f t="shared" si="25"/>
        <v>1663</v>
      </c>
      <c r="B1664" s="118" t="s">
        <v>2532</v>
      </c>
      <c r="C1664" s="123" t="s">
        <v>2615</v>
      </c>
      <c r="D1664" s="118" t="s">
        <v>2616</v>
      </c>
      <c r="E1664" s="123" t="s">
        <v>2622</v>
      </c>
      <c r="F1664" s="118" t="s">
        <v>2618</v>
      </c>
      <c r="G1664" s="118" t="s">
        <v>2618</v>
      </c>
      <c r="H1664" s="19"/>
      <c r="I1664" s="118" t="s">
        <v>2619</v>
      </c>
      <c r="J1664" s="124" t="s">
        <v>2620</v>
      </c>
      <c r="K1664" s="126" t="s">
        <v>2689</v>
      </c>
      <c r="L1664" s="287">
        <v>2424711.44</v>
      </c>
    </row>
    <row r="1665" spans="1:12" ht="36" x14ac:dyDescent="0.2">
      <c r="A1665" s="197">
        <f t="shared" si="25"/>
        <v>1664</v>
      </c>
      <c r="B1665" s="118" t="s">
        <v>2532</v>
      </c>
      <c r="C1665" s="123" t="s">
        <v>2615</v>
      </c>
      <c r="D1665" s="118" t="s">
        <v>2616</v>
      </c>
      <c r="E1665" s="123" t="s">
        <v>2622</v>
      </c>
      <c r="F1665" s="118" t="s">
        <v>2618</v>
      </c>
      <c r="G1665" s="118" t="s">
        <v>2618</v>
      </c>
      <c r="H1665" s="19"/>
      <c r="I1665" s="118" t="s">
        <v>2619</v>
      </c>
      <c r="J1665" s="124" t="s">
        <v>2620</v>
      </c>
      <c r="K1665" s="126" t="s">
        <v>2690</v>
      </c>
      <c r="L1665" s="287">
        <v>1606366.5699999998</v>
      </c>
    </row>
    <row r="1666" spans="1:12" ht="24" x14ac:dyDescent="0.2">
      <c r="A1666" s="197">
        <f t="shared" si="25"/>
        <v>1665</v>
      </c>
      <c r="B1666" s="118" t="s">
        <v>2532</v>
      </c>
      <c r="C1666" s="123" t="s">
        <v>2615</v>
      </c>
      <c r="D1666" s="118" t="s">
        <v>2616</v>
      </c>
      <c r="E1666" s="123" t="s">
        <v>2622</v>
      </c>
      <c r="F1666" s="118" t="s">
        <v>2618</v>
      </c>
      <c r="G1666" s="118" t="s">
        <v>2618</v>
      </c>
      <c r="H1666" s="19"/>
      <c r="I1666" s="118" t="s">
        <v>2619</v>
      </c>
      <c r="J1666" s="124" t="s">
        <v>2620</v>
      </c>
      <c r="K1666" s="126" t="s">
        <v>2649</v>
      </c>
      <c r="L1666" s="287">
        <v>12220920.780000001</v>
      </c>
    </row>
    <row r="1667" spans="1:12" ht="36" x14ac:dyDescent="0.2">
      <c r="A1667" s="197">
        <f t="shared" si="25"/>
        <v>1666</v>
      </c>
      <c r="B1667" s="118" t="s">
        <v>2532</v>
      </c>
      <c r="C1667" s="123" t="s">
        <v>2615</v>
      </c>
      <c r="D1667" s="118" t="s">
        <v>2616</v>
      </c>
      <c r="E1667" s="123" t="s">
        <v>2622</v>
      </c>
      <c r="F1667" s="118" t="s">
        <v>2618</v>
      </c>
      <c r="G1667" s="118" t="s">
        <v>2618</v>
      </c>
      <c r="H1667" s="19"/>
      <c r="I1667" s="118" t="s">
        <v>2619</v>
      </c>
      <c r="J1667" s="124" t="s">
        <v>2620</v>
      </c>
      <c r="K1667" s="126" t="s">
        <v>2691</v>
      </c>
      <c r="L1667" s="287">
        <v>98371726.599999994</v>
      </c>
    </row>
    <row r="1668" spans="1:12" ht="36" x14ac:dyDescent="0.2">
      <c r="A1668" s="197">
        <f t="shared" si="25"/>
        <v>1667</v>
      </c>
      <c r="B1668" s="118" t="s">
        <v>2532</v>
      </c>
      <c r="C1668" s="123" t="s">
        <v>2615</v>
      </c>
      <c r="D1668" s="118" t="s">
        <v>2616</v>
      </c>
      <c r="E1668" s="123" t="s">
        <v>2622</v>
      </c>
      <c r="F1668" s="118" t="s">
        <v>2618</v>
      </c>
      <c r="G1668" s="118" t="s">
        <v>2618</v>
      </c>
      <c r="H1668" s="19"/>
      <c r="I1668" s="118" t="s">
        <v>2619</v>
      </c>
      <c r="J1668" s="124" t="s">
        <v>2620</v>
      </c>
      <c r="K1668" s="126" t="s">
        <v>2692</v>
      </c>
      <c r="L1668" s="287">
        <v>1855000</v>
      </c>
    </row>
    <row r="1669" spans="1:12" ht="132" x14ac:dyDescent="0.2">
      <c r="A1669" s="197">
        <f t="shared" ref="A1669:A1732" si="26">A1668+1</f>
        <v>1668</v>
      </c>
      <c r="B1669" s="118" t="s">
        <v>2532</v>
      </c>
      <c r="C1669" s="123" t="s">
        <v>2615</v>
      </c>
      <c r="D1669" s="118" t="s">
        <v>2616</v>
      </c>
      <c r="E1669" s="123" t="s">
        <v>2622</v>
      </c>
      <c r="F1669" s="118" t="s">
        <v>2618</v>
      </c>
      <c r="G1669" s="118" t="s">
        <v>2618</v>
      </c>
      <c r="H1669" s="19"/>
      <c r="I1669" s="118" t="s">
        <v>2619</v>
      </c>
      <c r="J1669" s="124" t="s">
        <v>2620</v>
      </c>
      <c r="K1669" s="126" t="s">
        <v>2693</v>
      </c>
      <c r="L1669" s="287">
        <v>3271431.66</v>
      </c>
    </row>
    <row r="1670" spans="1:12" ht="24" x14ac:dyDescent="0.2">
      <c r="A1670" s="197">
        <f t="shared" si="26"/>
        <v>1669</v>
      </c>
      <c r="B1670" s="118" t="s">
        <v>2532</v>
      </c>
      <c r="C1670" s="123" t="s">
        <v>2615</v>
      </c>
      <c r="D1670" s="118" t="s">
        <v>2616</v>
      </c>
      <c r="E1670" s="123" t="s">
        <v>2622</v>
      </c>
      <c r="F1670" s="118" t="s">
        <v>2618</v>
      </c>
      <c r="G1670" s="118" t="s">
        <v>2618</v>
      </c>
      <c r="H1670" s="19"/>
      <c r="I1670" s="118" t="s">
        <v>2619</v>
      </c>
      <c r="J1670" s="124" t="s">
        <v>2620</v>
      </c>
      <c r="K1670" s="126" t="s">
        <v>2694</v>
      </c>
      <c r="L1670" s="287">
        <v>1251439.2</v>
      </c>
    </row>
    <row r="1671" spans="1:12" ht="24" x14ac:dyDescent="0.2">
      <c r="A1671" s="197">
        <f t="shared" si="26"/>
        <v>1670</v>
      </c>
      <c r="B1671" s="118" t="s">
        <v>2532</v>
      </c>
      <c r="C1671" s="123" t="s">
        <v>2615</v>
      </c>
      <c r="D1671" s="118" t="s">
        <v>2616</v>
      </c>
      <c r="E1671" s="123" t="s">
        <v>2622</v>
      </c>
      <c r="F1671" s="118" t="s">
        <v>2618</v>
      </c>
      <c r="G1671" s="118" t="s">
        <v>2618</v>
      </c>
      <c r="H1671" s="19"/>
      <c r="I1671" s="118" t="s">
        <v>2619</v>
      </c>
      <c r="J1671" s="124" t="s">
        <v>2620</v>
      </c>
      <c r="K1671" s="126" t="s">
        <v>2695</v>
      </c>
      <c r="L1671" s="287">
        <v>7293731.6299999999</v>
      </c>
    </row>
    <row r="1672" spans="1:12" ht="24" x14ac:dyDescent="0.2">
      <c r="A1672" s="197">
        <f t="shared" si="26"/>
        <v>1671</v>
      </c>
      <c r="B1672" s="118" t="s">
        <v>2532</v>
      </c>
      <c r="C1672" s="123" t="s">
        <v>2615</v>
      </c>
      <c r="D1672" s="118" t="s">
        <v>2616</v>
      </c>
      <c r="E1672" s="123" t="s">
        <v>2622</v>
      </c>
      <c r="F1672" s="118" t="s">
        <v>2618</v>
      </c>
      <c r="G1672" s="118" t="s">
        <v>2618</v>
      </c>
      <c r="H1672" s="19"/>
      <c r="I1672" s="118" t="s">
        <v>2619</v>
      </c>
      <c r="J1672" s="124" t="s">
        <v>2620</v>
      </c>
      <c r="K1672" s="126" t="s">
        <v>2696</v>
      </c>
      <c r="L1672" s="287">
        <v>678060.25</v>
      </c>
    </row>
    <row r="1673" spans="1:12" ht="24" x14ac:dyDescent="0.2">
      <c r="A1673" s="197">
        <f t="shared" si="26"/>
        <v>1672</v>
      </c>
      <c r="B1673" s="118" t="s">
        <v>2532</v>
      </c>
      <c r="C1673" s="123" t="s">
        <v>2615</v>
      </c>
      <c r="D1673" s="118" t="s">
        <v>2616</v>
      </c>
      <c r="E1673" s="123" t="s">
        <v>2622</v>
      </c>
      <c r="F1673" s="118" t="s">
        <v>2618</v>
      </c>
      <c r="G1673" s="118" t="s">
        <v>2618</v>
      </c>
      <c r="H1673" s="19"/>
      <c r="I1673" s="118" t="s">
        <v>2619</v>
      </c>
      <c r="J1673" s="124" t="s">
        <v>2620</v>
      </c>
      <c r="K1673" s="126" t="s">
        <v>2697</v>
      </c>
      <c r="L1673" s="287">
        <v>1638000</v>
      </c>
    </row>
    <row r="1674" spans="1:12" ht="24" x14ac:dyDescent="0.2">
      <c r="A1674" s="197">
        <f t="shared" si="26"/>
        <v>1673</v>
      </c>
      <c r="B1674" s="118" t="s">
        <v>2532</v>
      </c>
      <c r="C1674" s="123" t="s">
        <v>2615</v>
      </c>
      <c r="D1674" s="118" t="s">
        <v>2616</v>
      </c>
      <c r="E1674" s="123" t="s">
        <v>2622</v>
      </c>
      <c r="F1674" s="118" t="s">
        <v>2618</v>
      </c>
      <c r="G1674" s="118" t="s">
        <v>2618</v>
      </c>
      <c r="H1674" s="19"/>
      <c r="I1674" s="118" t="s">
        <v>2619</v>
      </c>
      <c r="J1674" s="124" t="s">
        <v>2620</v>
      </c>
      <c r="K1674" s="126" t="s">
        <v>2698</v>
      </c>
      <c r="L1674" s="287">
        <v>1327298.4100000001</v>
      </c>
    </row>
    <row r="1675" spans="1:12" ht="252" x14ac:dyDescent="0.2">
      <c r="A1675" s="197">
        <f t="shared" si="26"/>
        <v>1674</v>
      </c>
      <c r="B1675" s="118" t="s">
        <v>2532</v>
      </c>
      <c r="C1675" s="127" t="s">
        <v>2615</v>
      </c>
      <c r="D1675" s="128" t="s">
        <v>2616</v>
      </c>
      <c r="E1675" s="127" t="s">
        <v>2622</v>
      </c>
      <c r="F1675" s="128" t="s">
        <v>2618</v>
      </c>
      <c r="G1675" s="128" t="s">
        <v>2618</v>
      </c>
      <c r="H1675" s="19"/>
      <c r="I1675" s="128" t="s">
        <v>2619</v>
      </c>
      <c r="J1675" s="129" t="s">
        <v>2620</v>
      </c>
      <c r="K1675" s="126" t="s">
        <v>2699</v>
      </c>
      <c r="L1675" s="287">
        <v>4697312.18</v>
      </c>
    </row>
    <row r="1676" spans="1:12" ht="24" x14ac:dyDescent="0.2">
      <c r="A1676" s="197">
        <f t="shared" si="26"/>
        <v>1675</v>
      </c>
      <c r="B1676" s="118" t="s">
        <v>2532</v>
      </c>
      <c r="C1676" s="123" t="s">
        <v>2615</v>
      </c>
      <c r="D1676" s="118" t="s">
        <v>2616</v>
      </c>
      <c r="E1676" s="123" t="s">
        <v>2622</v>
      </c>
      <c r="F1676" s="118" t="s">
        <v>2618</v>
      </c>
      <c r="G1676" s="118" t="s">
        <v>2618</v>
      </c>
      <c r="H1676" s="19"/>
      <c r="I1676" s="118" t="s">
        <v>2619</v>
      </c>
      <c r="J1676" s="124" t="s">
        <v>2620</v>
      </c>
      <c r="K1676" s="126" t="s">
        <v>2700</v>
      </c>
      <c r="L1676" s="287">
        <v>677887</v>
      </c>
    </row>
    <row r="1677" spans="1:12" ht="36" x14ac:dyDescent="0.2">
      <c r="A1677" s="197">
        <f t="shared" si="26"/>
        <v>1676</v>
      </c>
      <c r="B1677" s="118" t="s">
        <v>2532</v>
      </c>
      <c r="C1677" s="123" t="s">
        <v>2615</v>
      </c>
      <c r="D1677" s="118" t="s">
        <v>2616</v>
      </c>
      <c r="E1677" s="123" t="s">
        <v>2622</v>
      </c>
      <c r="F1677" s="118" t="s">
        <v>2618</v>
      </c>
      <c r="G1677" s="118" t="s">
        <v>2618</v>
      </c>
      <c r="H1677" s="19"/>
      <c r="I1677" s="118" t="s">
        <v>2619</v>
      </c>
      <c r="J1677" s="124" t="s">
        <v>2620</v>
      </c>
      <c r="K1677" s="126" t="s">
        <v>2676</v>
      </c>
      <c r="L1677" s="287">
        <v>14533785.050000001</v>
      </c>
    </row>
    <row r="1678" spans="1:12" ht="36" x14ac:dyDescent="0.2">
      <c r="A1678" s="197">
        <f t="shared" si="26"/>
        <v>1677</v>
      </c>
      <c r="B1678" s="118" t="s">
        <v>2532</v>
      </c>
      <c r="C1678" s="123" t="s">
        <v>2615</v>
      </c>
      <c r="D1678" s="118" t="s">
        <v>2616</v>
      </c>
      <c r="E1678" s="123" t="s">
        <v>2622</v>
      </c>
      <c r="F1678" s="118" t="s">
        <v>2618</v>
      </c>
      <c r="G1678" s="118" t="s">
        <v>2618</v>
      </c>
      <c r="H1678" s="19"/>
      <c r="I1678" s="118" t="s">
        <v>2619</v>
      </c>
      <c r="J1678" s="124" t="s">
        <v>2620</v>
      </c>
      <c r="K1678" s="126" t="s">
        <v>2701</v>
      </c>
      <c r="L1678" s="287">
        <v>29588561.099999998</v>
      </c>
    </row>
    <row r="1679" spans="1:12" ht="24" x14ac:dyDescent="0.2">
      <c r="A1679" s="197">
        <f t="shared" si="26"/>
        <v>1678</v>
      </c>
      <c r="B1679" s="118" t="s">
        <v>2532</v>
      </c>
      <c r="C1679" s="123" t="s">
        <v>2615</v>
      </c>
      <c r="D1679" s="118" t="s">
        <v>2616</v>
      </c>
      <c r="E1679" s="123" t="s">
        <v>2622</v>
      </c>
      <c r="F1679" s="118" t="s">
        <v>2618</v>
      </c>
      <c r="G1679" s="118" t="s">
        <v>2618</v>
      </c>
      <c r="H1679" s="19"/>
      <c r="I1679" s="118" t="s">
        <v>2619</v>
      </c>
      <c r="J1679" s="124" t="s">
        <v>2620</v>
      </c>
      <c r="K1679" s="126" t="s">
        <v>2702</v>
      </c>
      <c r="L1679" s="287">
        <v>1505882.08</v>
      </c>
    </row>
    <row r="1680" spans="1:12" ht="24" x14ac:dyDescent="0.2">
      <c r="A1680" s="197">
        <f t="shared" si="26"/>
        <v>1679</v>
      </c>
      <c r="B1680" s="118" t="s">
        <v>2532</v>
      </c>
      <c r="C1680" s="123" t="s">
        <v>2615</v>
      </c>
      <c r="D1680" s="118" t="s">
        <v>2616</v>
      </c>
      <c r="E1680" s="123" t="s">
        <v>2622</v>
      </c>
      <c r="F1680" s="118" t="s">
        <v>2618</v>
      </c>
      <c r="G1680" s="118" t="s">
        <v>2618</v>
      </c>
      <c r="H1680" s="19"/>
      <c r="I1680" s="118" t="s">
        <v>2619</v>
      </c>
      <c r="J1680" s="124" t="s">
        <v>2620</v>
      </c>
      <c r="K1680" s="126" t="s">
        <v>2703</v>
      </c>
      <c r="L1680" s="287">
        <v>883549.47000000009</v>
      </c>
    </row>
    <row r="1681" spans="1:12" ht="36" x14ac:dyDescent="0.2">
      <c r="A1681" s="197">
        <f t="shared" si="26"/>
        <v>1680</v>
      </c>
      <c r="B1681" s="118" t="s">
        <v>2532</v>
      </c>
      <c r="C1681" s="123" t="s">
        <v>2615</v>
      </c>
      <c r="D1681" s="118" t="s">
        <v>2616</v>
      </c>
      <c r="E1681" s="123" t="s">
        <v>2622</v>
      </c>
      <c r="F1681" s="118" t="s">
        <v>2618</v>
      </c>
      <c r="G1681" s="118" t="s">
        <v>2618</v>
      </c>
      <c r="H1681" s="19"/>
      <c r="I1681" s="118" t="s">
        <v>2619</v>
      </c>
      <c r="J1681" s="124" t="s">
        <v>2620</v>
      </c>
      <c r="K1681" s="126" t="s">
        <v>2704</v>
      </c>
      <c r="L1681" s="287">
        <v>3035818.91</v>
      </c>
    </row>
    <row r="1682" spans="1:12" ht="36" x14ac:dyDescent="0.2">
      <c r="A1682" s="197">
        <f t="shared" si="26"/>
        <v>1681</v>
      </c>
      <c r="B1682" s="118" t="s">
        <v>2532</v>
      </c>
      <c r="C1682" s="123" t="s">
        <v>2615</v>
      </c>
      <c r="D1682" s="118" t="s">
        <v>2616</v>
      </c>
      <c r="E1682" s="123" t="s">
        <v>2622</v>
      </c>
      <c r="F1682" s="118" t="s">
        <v>2618</v>
      </c>
      <c r="G1682" s="118" t="s">
        <v>2618</v>
      </c>
      <c r="H1682" s="19"/>
      <c r="I1682" s="118" t="s">
        <v>2619</v>
      </c>
      <c r="J1682" s="124" t="s">
        <v>2620</v>
      </c>
      <c r="K1682" s="126" t="s">
        <v>2705</v>
      </c>
      <c r="L1682" s="287">
        <v>8059486.4900000002</v>
      </c>
    </row>
    <row r="1683" spans="1:12" ht="36" x14ac:dyDescent="0.2">
      <c r="A1683" s="197">
        <f t="shared" si="26"/>
        <v>1682</v>
      </c>
      <c r="B1683" s="118" t="s">
        <v>2532</v>
      </c>
      <c r="C1683" s="123" t="s">
        <v>2615</v>
      </c>
      <c r="D1683" s="118" t="s">
        <v>2616</v>
      </c>
      <c r="E1683" s="123" t="s">
        <v>2622</v>
      </c>
      <c r="F1683" s="118" t="s">
        <v>2618</v>
      </c>
      <c r="G1683" s="118" t="s">
        <v>2618</v>
      </c>
      <c r="H1683" s="19"/>
      <c r="I1683" s="118" t="s">
        <v>2619</v>
      </c>
      <c r="J1683" s="124" t="s">
        <v>2620</v>
      </c>
      <c r="K1683" s="126" t="s">
        <v>2706</v>
      </c>
      <c r="L1683" s="287">
        <v>19588000</v>
      </c>
    </row>
    <row r="1684" spans="1:12" ht="36" x14ac:dyDescent="0.2">
      <c r="A1684" s="197">
        <f t="shared" si="26"/>
        <v>1683</v>
      </c>
      <c r="B1684" s="118" t="s">
        <v>2532</v>
      </c>
      <c r="C1684" s="123" t="s">
        <v>2615</v>
      </c>
      <c r="D1684" s="118" t="s">
        <v>2616</v>
      </c>
      <c r="E1684" s="123" t="s">
        <v>2622</v>
      </c>
      <c r="F1684" s="118" t="s">
        <v>2618</v>
      </c>
      <c r="G1684" s="118" t="s">
        <v>2618</v>
      </c>
      <c r="H1684" s="19"/>
      <c r="I1684" s="118" t="s">
        <v>2619</v>
      </c>
      <c r="J1684" s="124" t="s">
        <v>2620</v>
      </c>
      <c r="K1684" s="126" t="s">
        <v>2707</v>
      </c>
      <c r="L1684" s="287">
        <v>21908874</v>
      </c>
    </row>
    <row r="1685" spans="1:12" ht="24" x14ac:dyDescent="0.2">
      <c r="A1685" s="197">
        <f t="shared" si="26"/>
        <v>1684</v>
      </c>
      <c r="B1685" s="118" t="s">
        <v>2532</v>
      </c>
      <c r="C1685" s="123" t="s">
        <v>2615</v>
      </c>
      <c r="D1685" s="118" t="s">
        <v>2616</v>
      </c>
      <c r="E1685" s="123" t="s">
        <v>2622</v>
      </c>
      <c r="F1685" s="118" t="s">
        <v>2618</v>
      </c>
      <c r="G1685" s="118" t="s">
        <v>2618</v>
      </c>
      <c r="H1685" s="19"/>
      <c r="I1685" s="118" t="s">
        <v>2619</v>
      </c>
      <c r="J1685" s="124" t="s">
        <v>2620</v>
      </c>
      <c r="K1685" s="126" t="s">
        <v>2708</v>
      </c>
      <c r="L1685" s="287">
        <v>1248133.3299999998</v>
      </c>
    </row>
    <row r="1686" spans="1:12" ht="24" x14ac:dyDescent="0.2">
      <c r="A1686" s="197">
        <f t="shared" si="26"/>
        <v>1685</v>
      </c>
      <c r="B1686" s="118" t="s">
        <v>2532</v>
      </c>
      <c r="C1686" s="123" t="s">
        <v>2615</v>
      </c>
      <c r="D1686" s="118" t="s">
        <v>2616</v>
      </c>
      <c r="E1686" s="123" t="s">
        <v>2622</v>
      </c>
      <c r="F1686" s="118" t="s">
        <v>2618</v>
      </c>
      <c r="G1686" s="118" t="s">
        <v>2618</v>
      </c>
      <c r="H1686" s="19"/>
      <c r="I1686" s="118" t="s">
        <v>2619</v>
      </c>
      <c r="J1686" s="124" t="s">
        <v>2620</v>
      </c>
      <c r="K1686" s="126" t="s">
        <v>2709</v>
      </c>
      <c r="L1686" s="287">
        <v>3771021.58</v>
      </c>
    </row>
    <row r="1687" spans="1:12" ht="24" x14ac:dyDescent="0.2">
      <c r="A1687" s="197">
        <f t="shared" si="26"/>
        <v>1686</v>
      </c>
      <c r="B1687" s="118" t="s">
        <v>2532</v>
      </c>
      <c r="C1687" s="123" t="s">
        <v>2615</v>
      </c>
      <c r="D1687" s="118" t="s">
        <v>2616</v>
      </c>
      <c r="E1687" s="123" t="s">
        <v>2622</v>
      </c>
      <c r="F1687" s="118" t="s">
        <v>2618</v>
      </c>
      <c r="G1687" s="118" t="s">
        <v>2618</v>
      </c>
      <c r="H1687" s="19"/>
      <c r="I1687" s="118" t="s">
        <v>2619</v>
      </c>
      <c r="J1687" s="124" t="s">
        <v>2620</v>
      </c>
      <c r="K1687" s="126" t="s">
        <v>2710</v>
      </c>
      <c r="L1687" s="287">
        <v>924188.53</v>
      </c>
    </row>
    <row r="1688" spans="1:12" ht="36" x14ac:dyDescent="0.2">
      <c r="A1688" s="197">
        <f t="shared" si="26"/>
        <v>1687</v>
      </c>
      <c r="B1688" s="118" t="s">
        <v>2532</v>
      </c>
      <c r="C1688" s="123" t="s">
        <v>2615</v>
      </c>
      <c r="D1688" s="118" t="s">
        <v>2616</v>
      </c>
      <c r="E1688" s="123" t="s">
        <v>2622</v>
      </c>
      <c r="F1688" s="118" t="s">
        <v>2618</v>
      </c>
      <c r="G1688" s="118" t="s">
        <v>2618</v>
      </c>
      <c r="H1688" s="19"/>
      <c r="I1688" s="118" t="s">
        <v>2619</v>
      </c>
      <c r="J1688" s="124" t="s">
        <v>2620</v>
      </c>
      <c r="K1688" s="126" t="s">
        <v>2690</v>
      </c>
      <c r="L1688" s="287">
        <v>2172169.33</v>
      </c>
    </row>
    <row r="1689" spans="1:12" ht="24" x14ac:dyDescent="0.2">
      <c r="A1689" s="197">
        <f t="shared" si="26"/>
        <v>1688</v>
      </c>
      <c r="B1689" s="118" t="s">
        <v>2532</v>
      </c>
      <c r="C1689" s="123" t="s">
        <v>2615</v>
      </c>
      <c r="D1689" s="118" t="s">
        <v>2616</v>
      </c>
      <c r="E1689" s="123" t="s">
        <v>2622</v>
      </c>
      <c r="F1689" s="118" t="s">
        <v>2618</v>
      </c>
      <c r="G1689" s="118" t="s">
        <v>2618</v>
      </c>
      <c r="H1689" s="19"/>
      <c r="I1689" s="118" t="s">
        <v>2619</v>
      </c>
      <c r="J1689" s="124" t="s">
        <v>2620</v>
      </c>
      <c r="K1689" s="126" t="s">
        <v>2711</v>
      </c>
      <c r="L1689" s="287">
        <v>731838.75</v>
      </c>
    </row>
    <row r="1690" spans="1:12" ht="48" x14ac:dyDescent="0.2">
      <c r="A1690" s="197">
        <f t="shared" si="26"/>
        <v>1689</v>
      </c>
      <c r="B1690" s="118" t="s">
        <v>2532</v>
      </c>
      <c r="C1690" s="123" t="s">
        <v>2615</v>
      </c>
      <c r="D1690" s="118" t="s">
        <v>2616</v>
      </c>
      <c r="E1690" s="123" t="s">
        <v>2622</v>
      </c>
      <c r="F1690" s="118" t="s">
        <v>2618</v>
      </c>
      <c r="G1690" s="118" t="s">
        <v>2618</v>
      </c>
      <c r="H1690" s="19"/>
      <c r="I1690" s="118" t="s">
        <v>2619</v>
      </c>
      <c r="J1690" s="124" t="s">
        <v>2620</v>
      </c>
      <c r="K1690" s="126" t="s">
        <v>2712</v>
      </c>
      <c r="L1690" s="287">
        <v>9991414</v>
      </c>
    </row>
    <row r="1691" spans="1:12" ht="24" x14ac:dyDescent="0.2">
      <c r="A1691" s="197">
        <f t="shared" si="26"/>
        <v>1690</v>
      </c>
      <c r="B1691" s="118" t="s">
        <v>2532</v>
      </c>
      <c r="C1691" s="123" t="s">
        <v>2615</v>
      </c>
      <c r="D1691" s="118" t="s">
        <v>2616</v>
      </c>
      <c r="E1691" s="123" t="s">
        <v>2622</v>
      </c>
      <c r="F1691" s="118" t="s">
        <v>2618</v>
      </c>
      <c r="G1691" s="118" t="s">
        <v>2618</v>
      </c>
      <c r="H1691" s="19"/>
      <c r="I1691" s="118" t="s">
        <v>2619</v>
      </c>
      <c r="J1691" s="124" t="s">
        <v>2620</v>
      </c>
      <c r="K1691" s="126" t="s">
        <v>2713</v>
      </c>
      <c r="L1691" s="287">
        <v>3400817.27</v>
      </c>
    </row>
    <row r="1692" spans="1:12" ht="24" x14ac:dyDescent="0.2">
      <c r="A1692" s="197">
        <f t="shared" si="26"/>
        <v>1691</v>
      </c>
      <c r="B1692" s="118" t="s">
        <v>2532</v>
      </c>
      <c r="C1692" s="123" t="s">
        <v>2615</v>
      </c>
      <c r="D1692" s="118" t="s">
        <v>2616</v>
      </c>
      <c r="E1692" s="123" t="s">
        <v>2622</v>
      </c>
      <c r="F1692" s="118" t="s">
        <v>2618</v>
      </c>
      <c r="G1692" s="118" t="s">
        <v>2618</v>
      </c>
      <c r="H1692" s="19"/>
      <c r="I1692" s="118" t="s">
        <v>2619</v>
      </c>
      <c r="J1692" s="124" t="s">
        <v>2620</v>
      </c>
      <c r="K1692" s="126" t="s">
        <v>2714</v>
      </c>
      <c r="L1692" s="287">
        <v>107000000</v>
      </c>
    </row>
    <row r="1693" spans="1:12" ht="24" x14ac:dyDescent="0.2">
      <c r="A1693" s="197">
        <f t="shared" si="26"/>
        <v>1692</v>
      </c>
      <c r="B1693" s="118" t="s">
        <v>2532</v>
      </c>
      <c r="C1693" s="123" t="s">
        <v>2615</v>
      </c>
      <c r="D1693" s="118" t="s">
        <v>2616</v>
      </c>
      <c r="E1693" s="123" t="s">
        <v>2622</v>
      </c>
      <c r="F1693" s="118" t="s">
        <v>2618</v>
      </c>
      <c r="G1693" s="118" t="s">
        <v>2618</v>
      </c>
      <c r="H1693" s="19"/>
      <c r="I1693" s="118" t="s">
        <v>2619</v>
      </c>
      <c r="J1693" s="124" t="s">
        <v>2620</v>
      </c>
      <c r="K1693" s="126" t="s">
        <v>2715</v>
      </c>
      <c r="L1693" s="287">
        <v>4872743.8899999997</v>
      </c>
    </row>
    <row r="1694" spans="1:12" ht="24" x14ac:dyDescent="0.2">
      <c r="A1694" s="197">
        <f t="shared" si="26"/>
        <v>1693</v>
      </c>
      <c r="B1694" s="118" t="s">
        <v>2532</v>
      </c>
      <c r="C1694" s="123" t="s">
        <v>2615</v>
      </c>
      <c r="D1694" s="118" t="s">
        <v>2616</v>
      </c>
      <c r="E1694" s="123" t="s">
        <v>2622</v>
      </c>
      <c r="F1694" s="118" t="s">
        <v>2618</v>
      </c>
      <c r="G1694" s="118" t="s">
        <v>2618</v>
      </c>
      <c r="H1694" s="19"/>
      <c r="I1694" s="118" t="s">
        <v>2619</v>
      </c>
      <c r="J1694" s="124" t="s">
        <v>2620</v>
      </c>
      <c r="K1694" s="126" t="s">
        <v>2716</v>
      </c>
      <c r="L1694" s="287">
        <v>2173871.4</v>
      </c>
    </row>
    <row r="1695" spans="1:12" ht="24" x14ac:dyDescent="0.2">
      <c r="A1695" s="197">
        <f t="shared" si="26"/>
        <v>1694</v>
      </c>
      <c r="B1695" s="118" t="s">
        <v>2532</v>
      </c>
      <c r="C1695" s="123" t="s">
        <v>2615</v>
      </c>
      <c r="D1695" s="118" t="s">
        <v>2616</v>
      </c>
      <c r="E1695" s="123" t="s">
        <v>2622</v>
      </c>
      <c r="F1695" s="118" t="s">
        <v>2618</v>
      </c>
      <c r="G1695" s="118" t="s">
        <v>2618</v>
      </c>
      <c r="H1695" s="19"/>
      <c r="I1695" s="118" t="s">
        <v>2619</v>
      </c>
      <c r="J1695" s="124" t="s">
        <v>2620</v>
      </c>
      <c r="K1695" s="126" t="s">
        <v>2717</v>
      </c>
      <c r="L1695" s="287">
        <v>176716800</v>
      </c>
    </row>
    <row r="1696" spans="1:12" ht="24" x14ac:dyDescent="0.2">
      <c r="A1696" s="197">
        <f t="shared" si="26"/>
        <v>1695</v>
      </c>
      <c r="B1696" s="118" t="s">
        <v>2532</v>
      </c>
      <c r="C1696" s="123" t="s">
        <v>2615</v>
      </c>
      <c r="D1696" s="118" t="s">
        <v>2616</v>
      </c>
      <c r="E1696" s="123" t="s">
        <v>2622</v>
      </c>
      <c r="F1696" s="118" t="s">
        <v>2618</v>
      </c>
      <c r="G1696" s="118" t="s">
        <v>2618</v>
      </c>
      <c r="H1696" s="19"/>
      <c r="I1696" s="118" t="s">
        <v>2619</v>
      </c>
      <c r="J1696" s="124" t="s">
        <v>2620</v>
      </c>
      <c r="K1696" s="126" t="s">
        <v>2718</v>
      </c>
      <c r="L1696" s="287">
        <v>66155520.000000007</v>
      </c>
    </row>
    <row r="1697" spans="1:12" ht="24" x14ac:dyDescent="0.2">
      <c r="A1697" s="197">
        <f t="shared" si="26"/>
        <v>1696</v>
      </c>
      <c r="B1697" s="118" t="s">
        <v>2532</v>
      </c>
      <c r="C1697" s="123" t="s">
        <v>2615</v>
      </c>
      <c r="D1697" s="118" t="s">
        <v>2616</v>
      </c>
      <c r="E1697" s="123" t="s">
        <v>2622</v>
      </c>
      <c r="F1697" s="118" t="s">
        <v>2618</v>
      </c>
      <c r="G1697" s="118" t="s">
        <v>2618</v>
      </c>
      <c r="H1697" s="19"/>
      <c r="I1697" s="118" t="s">
        <v>2619</v>
      </c>
      <c r="J1697" s="124" t="s">
        <v>2620</v>
      </c>
      <c r="K1697" s="126" t="s">
        <v>2719</v>
      </c>
      <c r="L1697" s="287">
        <v>16556467.809999999</v>
      </c>
    </row>
    <row r="1698" spans="1:12" ht="24" x14ac:dyDescent="0.2">
      <c r="A1698" s="197">
        <f t="shared" si="26"/>
        <v>1697</v>
      </c>
      <c r="B1698" s="118" t="s">
        <v>2532</v>
      </c>
      <c r="C1698" s="123" t="s">
        <v>2615</v>
      </c>
      <c r="D1698" s="118" t="s">
        <v>2616</v>
      </c>
      <c r="E1698" s="123" t="s">
        <v>2622</v>
      </c>
      <c r="F1698" s="118" t="s">
        <v>2618</v>
      </c>
      <c r="G1698" s="118" t="s">
        <v>2618</v>
      </c>
      <c r="H1698" s="19"/>
      <c r="I1698" s="118" t="s">
        <v>2619</v>
      </c>
      <c r="J1698" s="124" t="s">
        <v>2620</v>
      </c>
      <c r="K1698" s="126" t="s">
        <v>2720</v>
      </c>
      <c r="L1698" s="287">
        <v>1021375.04</v>
      </c>
    </row>
    <row r="1699" spans="1:12" ht="24" x14ac:dyDescent="0.2">
      <c r="A1699" s="197">
        <f t="shared" si="26"/>
        <v>1698</v>
      </c>
      <c r="B1699" s="118" t="s">
        <v>2532</v>
      </c>
      <c r="C1699" s="123" t="s">
        <v>2615</v>
      </c>
      <c r="D1699" s="118" t="s">
        <v>2616</v>
      </c>
      <c r="E1699" s="123" t="s">
        <v>2622</v>
      </c>
      <c r="F1699" s="118" t="s">
        <v>2618</v>
      </c>
      <c r="G1699" s="118" t="s">
        <v>2618</v>
      </c>
      <c r="H1699" s="19"/>
      <c r="I1699" s="118" t="s">
        <v>2619</v>
      </c>
      <c r="J1699" s="124" t="s">
        <v>2620</v>
      </c>
      <c r="K1699" s="126" t="s">
        <v>2721</v>
      </c>
      <c r="L1699" s="287">
        <v>1622333.82</v>
      </c>
    </row>
    <row r="1700" spans="1:12" ht="24" x14ac:dyDescent="0.2">
      <c r="A1700" s="197">
        <f t="shared" si="26"/>
        <v>1699</v>
      </c>
      <c r="B1700" s="118" t="s">
        <v>2532</v>
      </c>
      <c r="C1700" s="123" t="s">
        <v>2615</v>
      </c>
      <c r="D1700" s="118" t="s">
        <v>2616</v>
      </c>
      <c r="E1700" s="123" t="s">
        <v>2622</v>
      </c>
      <c r="F1700" s="118" t="s">
        <v>2618</v>
      </c>
      <c r="G1700" s="118" t="s">
        <v>2618</v>
      </c>
      <c r="H1700" s="19"/>
      <c r="I1700" s="118" t="s">
        <v>2619</v>
      </c>
      <c r="J1700" s="124" t="s">
        <v>2620</v>
      </c>
      <c r="K1700" s="126" t="s">
        <v>2659</v>
      </c>
      <c r="L1700" s="287">
        <v>4860036.7399999993</v>
      </c>
    </row>
    <row r="1701" spans="1:12" ht="36" x14ac:dyDescent="0.2">
      <c r="A1701" s="197">
        <f t="shared" si="26"/>
        <v>1700</v>
      </c>
      <c r="B1701" s="118" t="s">
        <v>2532</v>
      </c>
      <c r="C1701" s="123" t="s">
        <v>2615</v>
      </c>
      <c r="D1701" s="118" t="s">
        <v>2616</v>
      </c>
      <c r="E1701" s="123" t="s">
        <v>2622</v>
      </c>
      <c r="F1701" s="118" t="s">
        <v>2618</v>
      </c>
      <c r="G1701" s="118" t="s">
        <v>2618</v>
      </c>
      <c r="H1701" s="19"/>
      <c r="I1701" s="118" t="s">
        <v>2619</v>
      </c>
      <c r="J1701" s="124" t="s">
        <v>2620</v>
      </c>
      <c r="K1701" s="126" t="s">
        <v>2722</v>
      </c>
      <c r="L1701" s="287">
        <v>4036842.2</v>
      </c>
    </row>
    <row r="1702" spans="1:12" ht="36" x14ac:dyDescent="0.2">
      <c r="A1702" s="197">
        <f t="shared" si="26"/>
        <v>1701</v>
      </c>
      <c r="B1702" s="118" t="s">
        <v>2532</v>
      </c>
      <c r="C1702" s="123" t="s">
        <v>2615</v>
      </c>
      <c r="D1702" s="118" t="s">
        <v>2616</v>
      </c>
      <c r="E1702" s="123" t="s">
        <v>2622</v>
      </c>
      <c r="F1702" s="118" t="s">
        <v>2618</v>
      </c>
      <c r="G1702" s="118" t="s">
        <v>2618</v>
      </c>
      <c r="H1702" s="19"/>
      <c r="I1702" s="118" t="s">
        <v>2619</v>
      </c>
      <c r="J1702" s="124" t="s">
        <v>2620</v>
      </c>
      <c r="K1702" s="126" t="s">
        <v>2723</v>
      </c>
      <c r="L1702" s="287">
        <v>2990441.4099999997</v>
      </c>
    </row>
    <row r="1703" spans="1:12" ht="36" x14ac:dyDescent="0.2">
      <c r="A1703" s="197">
        <f t="shared" si="26"/>
        <v>1702</v>
      </c>
      <c r="B1703" s="118" t="s">
        <v>2532</v>
      </c>
      <c r="C1703" s="123" t="s">
        <v>2615</v>
      </c>
      <c r="D1703" s="118" t="s">
        <v>2616</v>
      </c>
      <c r="E1703" s="123" t="s">
        <v>2622</v>
      </c>
      <c r="F1703" s="118" t="s">
        <v>2618</v>
      </c>
      <c r="G1703" s="118" t="s">
        <v>2618</v>
      </c>
      <c r="H1703" s="19"/>
      <c r="I1703" s="118" t="s">
        <v>2619</v>
      </c>
      <c r="J1703" s="124" t="s">
        <v>2620</v>
      </c>
      <c r="K1703" s="126" t="s">
        <v>2724</v>
      </c>
      <c r="L1703" s="287">
        <v>85486731.88000001</v>
      </c>
    </row>
    <row r="1704" spans="1:12" ht="24" x14ac:dyDescent="0.2">
      <c r="A1704" s="197">
        <f t="shared" si="26"/>
        <v>1703</v>
      </c>
      <c r="B1704" s="118" t="s">
        <v>2532</v>
      </c>
      <c r="C1704" s="123" t="s">
        <v>2615</v>
      </c>
      <c r="D1704" s="118" t="s">
        <v>2616</v>
      </c>
      <c r="E1704" s="123" t="s">
        <v>2622</v>
      </c>
      <c r="F1704" s="118" t="s">
        <v>2618</v>
      </c>
      <c r="G1704" s="118" t="s">
        <v>2618</v>
      </c>
      <c r="H1704" s="19"/>
      <c r="I1704" s="118" t="s">
        <v>2619</v>
      </c>
      <c r="J1704" s="124" t="s">
        <v>2620</v>
      </c>
      <c r="K1704" s="130" t="s">
        <v>2725</v>
      </c>
      <c r="L1704" s="287">
        <v>2048480</v>
      </c>
    </row>
    <row r="1705" spans="1:12" ht="60" x14ac:dyDescent="0.2">
      <c r="A1705" s="197">
        <f t="shared" si="26"/>
        <v>1704</v>
      </c>
      <c r="B1705" s="118" t="s">
        <v>2532</v>
      </c>
      <c r="C1705" s="123" t="s">
        <v>2615</v>
      </c>
      <c r="D1705" s="118" t="s">
        <v>2616</v>
      </c>
      <c r="E1705" s="123" t="s">
        <v>2622</v>
      </c>
      <c r="F1705" s="118" t="s">
        <v>2618</v>
      </c>
      <c r="G1705" s="118" t="s">
        <v>2618</v>
      </c>
      <c r="H1705" s="19"/>
      <c r="I1705" s="118" t="s">
        <v>2619</v>
      </c>
      <c r="J1705" s="124" t="s">
        <v>2620</v>
      </c>
      <c r="K1705" s="126" t="s">
        <v>2726</v>
      </c>
      <c r="L1705" s="287">
        <v>11935214.779999999</v>
      </c>
    </row>
    <row r="1706" spans="1:12" ht="36" x14ac:dyDescent="0.2">
      <c r="A1706" s="197">
        <f t="shared" si="26"/>
        <v>1705</v>
      </c>
      <c r="B1706" s="118" t="s">
        <v>2532</v>
      </c>
      <c r="C1706" s="123" t="s">
        <v>2615</v>
      </c>
      <c r="D1706" s="118" t="s">
        <v>2616</v>
      </c>
      <c r="E1706" s="123" t="s">
        <v>2622</v>
      </c>
      <c r="F1706" s="118" t="s">
        <v>2618</v>
      </c>
      <c r="G1706" s="118" t="s">
        <v>2618</v>
      </c>
      <c r="H1706" s="19"/>
      <c r="I1706" s="118" t="s">
        <v>2619</v>
      </c>
      <c r="J1706" s="124" t="s">
        <v>2620</v>
      </c>
      <c r="K1706" s="126" t="s">
        <v>2727</v>
      </c>
      <c r="L1706" s="287">
        <v>54284107.980000004</v>
      </c>
    </row>
    <row r="1707" spans="1:12" ht="36" x14ac:dyDescent="0.2">
      <c r="A1707" s="197">
        <f t="shared" si="26"/>
        <v>1706</v>
      </c>
      <c r="B1707" s="118" t="s">
        <v>2532</v>
      </c>
      <c r="C1707" s="123" t="s">
        <v>2615</v>
      </c>
      <c r="D1707" s="118" t="s">
        <v>2616</v>
      </c>
      <c r="E1707" s="123" t="s">
        <v>2622</v>
      </c>
      <c r="F1707" s="118" t="s">
        <v>2618</v>
      </c>
      <c r="G1707" s="118" t="s">
        <v>2618</v>
      </c>
      <c r="H1707" s="19"/>
      <c r="I1707" s="118" t="s">
        <v>2619</v>
      </c>
      <c r="J1707" s="124" t="s">
        <v>2620</v>
      </c>
      <c r="K1707" s="126" t="s">
        <v>2728</v>
      </c>
      <c r="L1707" s="287">
        <v>14328870.01</v>
      </c>
    </row>
    <row r="1708" spans="1:12" ht="36" x14ac:dyDescent="0.2">
      <c r="A1708" s="197">
        <f t="shared" si="26"/>
        <v>1707</v>
      </c>
      <c r="B1708" s="118" t="s">
        <v>2532</v>
      </c>
      <c r="C1708" s="123" t="s">
        <v>2615</v>
      </c>
      <c r="D1708" s="118" t="s">
        <v>2616</v>
      </c>
      <c r="E1708" s="123" t="s">
        <v>2622</v>
      </c>
      <c r="F1708" s="118" t="s">
        <v>2618</v>
      </c>
      <c r="G1708" s="118" t="s">
        <v>2618</v>
      </c>
      <c r="H1708" s="19"/>
      <c r="I1708" s="118" t="s">
        <v>2619</v>
      </c>
      <c r="J1708" s="124" t="s">
        <v>2620</v>
      </c>
      <c r="K1708" s="126" t="s">
        <v>2729</v>
      </c>
      <c r="L1708" s="287">
        <v>4869019.1500000004</v>
      </c>
    </row>
    <row r="1709" spans="1:12" ht="48" x14ac:dyDescent="0.2">
      <c r="A1709" s="197">
        <f t="shared" si="26"/>
        <v>1708</v>
      </c>
      <c r="B1709" s="118" t="s">
        <v>2532</v>
      </c>
      <c r="C1709" s="123" t="s">
        <v>2615</v>
      </c>
      <c r="D1709" s="118" t="s">
        <v>2616</v>
      </c>
      <c r="E1709" s="123" t="s">
        <v>2622</v>
      </c>
      <c r="F1709" s="118" t="s">
        <v>2618</v>
      </c>
      <c r="G1709" s="118" t="s">
        <v>2618</v>
      </c>
      <c r="H1709" s="19"/>
      <c r="I1709" s="118" t="s">
        <v>2619</v>
      </c>
      <c r="J1709" s="124" t="s">
        <v>2620</v>
      </c>
      <c r="K1709" s="126" t="s">
        <v>2730</v>
      </c>
      <c r="L1709" s="287">
        <v>3744395.67</v>
      </c>
    </row>
    <row r="1710" spans="1:12" ht="24" x14ac:dyDescent="0.2">
      <c r="A1710" s="197">
        <f t="shared" si="26"/>
        <v>1709</v>
      </c>
      <c r="B1710" s="118" t="s">
        <v>2532</v>
      </c>
      <c r="C1710" s="123" t="s">
        <v>2615</v>
      </c>
      <c r="D1710" s="118" t="s">
        <v>2616</v>
      </c>
      <c r="E1710" s="123" t="s">
        <v>2622</v>
      </c>
      <c r="F1710" s="118" t="s">
        <v>2618</v>
      </c>
      <c r="G1710" s="118" t="s">
        <v>2618</v>
      </c>
      <c r="H1710" s="19"/>
      <c r="I1710" s="118" t="s">
        <v>2619</v>
      </c>
      <c r="J1710" s="124" t="s">
        <v>2620</v>
      </c>
      <c r="K1710" s="126" t="s">
        <v>2731</v>
      </c>
      <c r="L1710" s="287">
        <v>1712595.75</v>
      </c>
    </row>
    <row r="1711" spans="1:12" ht="24" x14ac:dyDescent="0.2">
      <c r="A1711" s="197">
        <f t="shared" si="26"/>
        <v>1710</v>
      </c>
      <c r="B1711" s="118" t="s">
        <v>2532</v>
      </c>
      <c r="C1711" s="123" t="s">
        <v>2615</v>
      </c>
      <c r="D1711" s="118" t="s">
        <v>2616</v>
      </c>
      <c r="E1711" s="123" t="s">
        <v>2622</v>
      </c>
      <c r="F1711" s="118" t="s">
        <v>2618</v>
      </c>
      <c r="G1711" s="118" t="s">
        <v>2618</v>
      </c>
      <c r="H1711" s="19"/>
      <c r="I1711" s="118" t="s">
        <v>2619</v>
      </c>
      <c r="J1711" s="124" t="s">
        <v>2620</v>
      </c>
      <c r="K1711" s="131" t="s">
        <v>2732</v>
      </c>
      <c r="L1711" s="287">
        <v>2346385.1599999997</v>
      </c>
    </row>
    <row r="1712" spans="1:12" ht="24" x14ac:dyDescent="0.2">
      <c r="A1712" s="197">
        <f t="shared" si="26"/>
        <v>1711</v>
      </c>
      <c r="B1712" s="118" t="s">
        <v>2532</v>
      </c>
      <c r="C1712" s="123" t="s">
        <v>2615</v>
      </c>
      <c r="D1712" s="118" t="s">
        <v>2616</v>
      </c>
      <c r="E1712" s="123" t="s">
        <v>2622</v>
      </c>
      <c r="F1712" s="118" t="s">
        <v>2618</v>
      </c>
      <c r="G1712" s="118" t="s">
        <v>2618</v>
      </c>
      <c r="H1712" s="19"/>
      <c r="I1712" s="118" t="s">
        <v>2619</v>
      </c>
      <c r="J1712" s="124" t="s">
        <v>2620</v>
      </c>
      <c r="K1712" s="131" t="s">
        <v>2733</v>
      </c>
      <c r="L1712" s="287">
        <v>3024969.77</v>
      </c>
    </row>
    <row r="1713" spans="1:12" ht="84" x14ac:dyDescent="0.2">
      <c r="A1713" s="197">
        <f t="shared" si="26"/>
        <v>1712</v>
      </c>
      <c r="B1713" s="118" t="s">
        <v>2532</v>
      </c>
      <c r="C1713" s="123" t="s">
        <v>2615</v>
      </c>
      <c r="D1713" s="118" t="s">
        <v>2616</v>
      </c>
      <c r="E1713" s="123" t="s">
        <v>2622</v>
      </c>
      <c r="F1713" s="118" t="s">
        <v>2618</v>
      </c>
      <c r="G1713" s="118" t="s">
        <v>2618</v>
      </c>
      <c r="H1713" s="19"/>
      <c r="I1713" s="118" t="s">
        <v>2619</v>
      </c>
      <c r="J1713" s="124" t="s">
        <v>2620</v>
      </c>
      <c r="K1713" s="131" t="s">
        <v>2734</v>
      </c>
      <c r="L1713" s="287">
        <v>811300</v>
      </c>
    </row>
    <row r="1714" spans="1:12" ht="36" x14ac:dyDescent="0.2">
      <c r="A1714" s="197">
        <f t="shared" si="26"/>
        <v>1713</v>
      </c>
      <c r="B1714" s="118" t="s">
        <v>2532</v>
      </c>
      <c r="C1714" s="123" t="s">
        <v>2615</v>
      </c>
      <c r="D1714" s="118" t="s">
        <v>2616</v>
      </c>
      <c r="E1714" s="123" t="s">
        <v>2622</v>
      </c>
      <c r="F1714" s="118" t="s">
        <v>2618</v>
      </c>
      <c r="G1714" s="118" t="s">
        <v>2618</v>
      </c>
      <c r="H1714" s="19"/>
      <c r="I1714" s="118" t="s">
        <v>2619</v>
      </c>
      <c r="J1714" s="124" t="s">
        <v>2620</v>
      </c>
      <c r="K1714" s="131" t="s">
        <v>2735</v>
      </c>
      <c r="L1714" s="287">
        <v>4446733.72</v>
      </c>
    </row>
    <row r="1715" spans="1:12" ht="96" x14ac:dyDescent="0.2">
      <c r="A1715" s="197">
        <f t="shared" si="26"/>
        <v>1714</v>
      </c>
      <c r="B1715" s="118" t="s">
        <v>2532</v>
      </c>
      <c r="C1715" s="123" t="s">
        <v>2615</v>
      </c>
      <c r="D1715" s="118" t="s">
        <v>2616</v>
      </c>
      <c r="E1715" s="123" t="s">
        <v>2622</v>
      </c>
      <c r="F1715" s="118" t="s">
        <v>2618</v>
      </c>
      <c r="G1715" s="118" t="s">
        <v>2618</v>
      </c>
      <c r="H1715" s="19"/>
      <c r="I1715" s="118" t="s">
        <v>2619</v>
      </c>
      <c r="J1715" s="124" t="s">
        <v>2620</v>
      </c>
      <c r="K1715" s="131" t="s">
        <v>2736</v>
      </c>
      <c r="L1715" s="287">
        <v>1596592</v>
      </c>
    </row>
    <row r="1716" spans="1:12" ht="24" x14ac:dyDescent="0.2">
      <c r="A1716" s="197">
        <f t="shared" si="26"/>
        <v>1715</v>
      </c>
      <c r="B1716" s="118" t="s">
        <v>2532</v>
      </c>
      <c r="C1716" s="123" t="s">
        <v>2615</v>
      </c>
      <c r="D1716" s="118" t="s">
        <v>2616</v>
      </c>
      <c r="E1716" s="123" t="s">
        <v>2622</v>
      </c>
      <c r="F1716" s="118" t="s">
        <v>2618</v>
      </c>
      <c r="G1716" s="118" t="s">
        <v>2618</v>
      </c>
      <c r="H1716" s="19"/>
      <c r="I1716" s="118" t="s">
        <v>2619</v>
      </c>
      <c r="J1716" s="124" t="s">
        <v>2620</v>
      </c>
      <c r="K1716" s="131" t="s">
        <v>2629</v>
      </c>
      <c r="L1716" s="287">
        <v>1622329.1300000001</v>
      </c>
    </row>
    <row r="1717" spans="1:12" ht="36" x14ac:dyDescent="0.2">
      <c r="A1717" s="197">
        <f t="shared" si="26"/>
        <v>1716</v>
      </c>
      <c r="B1717" s="118" t="s">
        <v>2532</v>
      </c>
      <c r="C1717" s="123" t="s">
        <v>2615</v>
      </c>
      <c r="D1717" s="118" t="s">
        <v>2616</v>
      </c>
      <c r="E1717" s="123" t="s">
        <v>2622</v>
      </c>
      <c r="F1717" s="118" t="s">
        <v>2618</v>
      </c>
      <c r="G1717" s="118" t="s">
        <v>2618</v>
      </c>
      <c r="H1717" s="19"/>
      <c r="I1717" s="118" t="s">
        <v>2619</v>
      </c>
      <c r="J1717" s="124" t="s">
        <v>2620</v>
      </c>
      <c r="K1717" s="132" t="s">
        <v>2737</v>
      </c>
      <c r="L1717" s="287">
        <v>22020000</v>
      </c>
    </row>
    <row r="1718" spans="1:12" ht="24" x14ac:dyDescent="0.2">
      <c r="A1718" s="197">
        <f t="shared" si="26"/>
        <v>1717</v>
      </c>
      <c r="B1718" s="118" t="s">
        <v>2532</v>
      </c>
      <c r="C1718" s="123" t="s">
        <v>2615</v>
      </c>
      <c r="D1718" s="118" t="s">
        <v>2616</v>
      </c>
      <c r="E1718" s="123" t="s">
        <v>2622</v>
      </c>
      <c r="F1718" s="118" t="s">
        <v>2618</v>
      </c>
      <c r="G1718" s="118" t="s">
        <v>2618</v>
      </c>
      <c r="H1718" s="19"/>
      <c r="I1718" s="118" t="s">
        <v>2619</v>
      </c>
      <c r="J1718" s="124" t="s">
        <v>2620</v>
      </c>
      <c r="K1718" s="131" t="s">
        <v>2738</v>
      </c>
      <c r="L1718" s="287">
        <v>577472.51</v>
      </c>
    </row>
    <row r="1719" spans="1:12" ht="36" x14ac:dyDescent="0.2">
      <c r="A1719" s="197">
        <f t="shared" si="26"/>
        <v>1718</v>
      </c>
      <c r="B1719" s="118" t="s">
        <v>2532</v>
      </c>
      <c r="C1719" s="123" t="s">
        <v>2615</v>
      </c>
      <c r="D1719" s="118" t="s">
        <v>2616</v>
      </c>
      <c r="E1719" s="123" t="s">
        <v>2622</v>
      </c>
      <c r="F1719" s="118" t="s">
        <v>2618</v>
      </c>
      <c r="G1719" s="118" t="s">
        <v>2618</v>
      </c>
      <c r="H1719" s="19"/>
      <c r="I1719" s="118" t="s">
        <v>2619</v>
      </c>
      <c r="J1719" s="124" t="s">
        <v>2620</v>
      </c>
      <c r="K1719" s="131" t="s">
        <v>2739</v>
      </c>
      <c r="L1719" s="287">
        <v>1638000</v>
      </c>
    </row>
    <row r="1720" spans="1:12" ht="60" x14ac:dyDescent="0.2">
      <c r="A1720" s="197">
        <f t="shared" si="26"/>
        <v>1719</v>
      </c>
      <c r="B1720" s="118" t="s">
        <v>2532</v>
      </c>
      <c r="C1720" s="123" t="s">
        <v>2615</v>
      </c>
      <c r="D1720" s="118" t="s">
        <v>2616</v>
      </c>
      <c r="E1720" s="123" t="s">
        <v>2622</v>
      </c>
      <c r="F1720" s="118" t="s">
        <v>2618</v>
      </c>
      <c r="G1720" s="118" t="s">
        <v>2618</v>
      </c>
      <c r="H1720" s="19"/>
      <c r="I1720" s="118" t="s">
        <v>2619</v>
      </c>
      <c r="J1720" s="124" t="s">
        <v>2620</v>
      </c>
      <c r="K1720" s="132" t="s">
        <v>2740</v>
      </c>
      <c r="L1720" s="287">
        <v>11684178.690000001</v>
      </c>
    </row>
    <row r="1721" spans="1:12" ht="24" x14ac:dyDescent="0.2">
      <c r="A1721" s="197">
        <f t="shared" si="26"/>
        <v>1720</v>
      </c>
      <c r="B1721" s="118" t="s">
        <v>2532</v>
      </c>
      <c r="C1721" s="123" t="s">
        <v>2615</v>
      </c>
      <c r="D1721" s="118" t="s">
        <v>2616</v>
      </c>
      <c r="E1721" s="123" t="s">
        <v>2622</v>
      </c>
      <c r="F1721" s="118" t="s">
        <v>2618</v>
      </c>
      <c r="G1721" s="118" t="s">
        <v>2618</v>
      </c>
      <c r="H1721" s="19"/>
      <c r="I1721" s="118" t="s">
        <v>2619</v>
      </c>
      <c r="J1721" s="124" t="s">
        <v>2620</v>
      </c>
      <c r="K1721" s="132" t="s">
        <v>2741</v>
      </c>
      <c r="L1721" s="287">
        <v>1900000</v>
      </c>
    </row>
    <row r="1722" spans="1:12" ht="36" x14ac:dyDescent="0.2">
      <c r="A1722" s="197">
        <f t="shared" si="26"/>
        <v>1721</v>
      </c>
      <c r="B1722" s="118" t="s">
        <v>2532</v>
      </c>
      <c r="C1722" s="123" t="s">
        <v>2615</v>
      </c>
      <c r="D1722" s="118" t="s">
        <v>2616</v>
      </c>
      <c r="E1722" s="123" t="s">
        <v>2622</v>
      </c>
      <c r="F1722" s="118" t="s">
        <v>2618</v>
      </c>
      <c r="G1722" s="118" t="s">
        <v>2618</v>
      </c>
      <c r="H1722" s="19"/>
      <c r="I1722" s="118" t="s">
        <v>2619</v>
      </c>
      <c r="J1722" s="124" t="s">
        <v>2620</v>
      </c>
      <c r="K1722" s="132" t="s">
        <v>2742</v>
      </c>
      <c r="L1722" s="287">
        <v>66330029.840000004</v>
      </c>
    </row>
    <row r="1723" spans="1:12" ht="36" x14ac:dyDescent="0.2">
      <c r="A1723" s="197">
        <f t="shared" si="26"/>
        <v>1722</v>
      </c>
      <c r="B1723" s="118" t="s">
        <v>2532</v>
      </c>
      <c r="C1723" s="123" t="s">
        <v>2615</v>
      </c>
      <c r="D1723" s="118" t="s">
        <v>2616</v>
      </c>
      <c r="E1723" s="123" t="s">
        <v>2622</v>
      </c>
      <c r="F1723" s="118" t="s">
        <v>2618</v>
      </c>
      <c r="G1723" s="118" t="s">
        <v>2618</v>
      </c>
      <c r="H1723" s="19"/>
      <c r="I1723" s="118" t="s">
        <v>2619</v>
      </c>
      <c r="J1723" s="124" t="s">
        <v>2620</v>
      </c>
      <c r="K1723" s="132" t="s">
        <v>2743</v>
      </c>
      <c r="L1723" s="287">
        <v>2883967.2</v>
      </c>
    </row>
    <row r="1724" spans="1:12" ht="48" x14ac:dyDescent="0.2">
      <c r="A1724" s="197">
        <f t="shared" si="26"/>
        <v>1723</v>
      </c>
      <c r="B1724" s="118" t="s">
        <v>2532</v>
      </c>
      <c r="C1724" s="123" t="s">
        <v>2615</v>
      </c>
      <c r="D1724" s="118" t="s">
        <v>2616</v>
      </c>
      <c r="E1724" s="123" t="s">
        <v>2622</v>
      </c>
      <c r="F1724" s="118" t="s">
        <v>2618</v>
      </c>
      <c r="G1724" s="118" t="s">
        <v>2618</v>
      </c>
      <c r="H1724" s="19"/>
      <c r="I1724" s="118" t="s">
        <v>2619</v>
      </c>
      <c r="J1724" s="124" t="s">
        <v>2620</v>
      </c>
      <c r="K1724" s="132" t="s">
        <v>2744</v>
      </c>
      <c r="L1724" s="287">
        <v>2112758.86</v>
      </c>
    </row>
    <row r="1725" spans="1:12" ht="24" x14ac:dyDescent="0.2">
      <c r="A1725" s="197">
        <f t="shared" si="26"/>
        <v>1724</v>
      </c>
      <c r="B1725" s="118" t="s">
        <v>2532</v>
      </c>
      <c r="C1725" s="123" t="s">
        <v>2615</v>
      </c>
      <c r="D1725" s="118" t="s">
        <v>2616</v>
      </c>
      <c r="E1725" s="123" t="s">
        <v>2622</v>
      </c>
      <c r="F1725" s="118" t="s">
        <v>2618</v>
      </c>
      <c r="G1725" s="118" t="s">
        <v>2618</v>
      </c>
      <c r="H1725" s="19"/>
      <c r="I1725" s="118" t="s">
        <v>2619</v>
      </c>
      <c r="J1725" s="124" t="s">
        <v>2620</v>
      </c>
      <c r="K1725" s="132" t="s">
        <v>2745</v>
      </c>
      <c r="L1725" s="287">
        <v>2593278.39</v>
      </c>
    </row>
    <row r="1726" spans="1:12" ht="24" x14ac:dyDescent="0.2">
      <c r="A1726" s="197">
        <f t="shared" si="26"/>
        <v>1725</v>
      </c>
      <c r="B1726" s="118" t="s">
        <v>2532</v>
      </c>
      <c r="C1726" s="123" t="s">
        <v>2615</v>
      </c>
      <c r="D1726" s="118" t="s">
        <v>2616</v>
      </c>
      <c r="E1726" s="123" t="s">
        <v>2622</v>
      </c>
      <c r="F1726" s="118" t="s">
        <v>2618</v>
      </c>
      <c r="G1726" s="118" t="s">
        <v>2618</v>
      </c>
      <c r="H1726" s="19"/>
      <c r="I1726" s="118" t="s">
        <v>2619</v>
      </c>
      <c r="J1726" s="124" t="s">
        <v>2620</v>
      </c>
      <c r="K1726" s="132" t="s">
        <v>2746</v>
      </c>
      <c r="L1726" s="287">
        <v>5267034.63</v>
      </c>
    </row>
    <row r="1727" spans="1:12" ht="24" x14ac:dyDescent="0.2">
      <c r="A1727" s="197">
        <f t="shared" si="26"/>
        <v>1726</v>
      </c>
      <c r="B1727" s="118" t="s">
        <v>2532</v>
      </c>
      <c r="C1727" s="123" t="s">
        <v>2615</v>
      </c>
      <c r="D1727" s="118" t="s">
        <v>2616</v>
      </c>
      <c r="E1727" s="123" t="s">
        <v>2622</v>
      </c>
      <c r="F1727" s="118" t="s">
        <v>2618</v>
      </c>
      <c r="G1727" s="118" t="s">
        <v>2618</v>
      </c>
      <c r="H1727" s="19"/>
      <c r="I1727" s="118" t="s">
        <v>2619</v>
      </c>
      <c r="J1727" s="124" t="s">
        <v>2620</v>
      </c>
      <c r="K1727" s="130" t="s">
        <v>2747</v>
      </c>
      <c r="L1727" s="287">
        <v>982776.89999999991</v>
      </c>
    </row>
    <row r="1728" spans="1:12" ht="24" x14ac:dyDescent="0.2">
      <c r="A1728" s="197">
        <f t="shared" si="26"/>
        <v>1727</v>
      </c>
      <c r="B1728" s="118" t="s">
        <v>2532</v>
      </c>
      <c r="C1728" s="123" t="s">
        <v>2615</v>
      </c>
      <c r="D1728" s="118" t="s">
        <v>2616</v>
      </c>
      <c r="E1728" s="123" t="s">
        <v>2622</v>
      </c>
      <c r="F1728" s="118" t="s">
        <v>2618</v>
      </c>
      <c r="G1728" s="118" t="s">
        <v>2618</v>
      </c>
      <c r="H1728" s="19"/>
      <c r="I1728" s="118" t="s">
        <v>2619</v>
      </c>
      <c r="J1728" s="124" t="s">
        <v>2620</v>
      </c>
      <c r="K1728" s="132" t="s">
        <v>2748</v>
      </c>
      <c r="L1728" s="287">
        <v>17533739.420000002</v>
      </c>
    </row>
    <row r="1729" spans="1:12" ht="24" x14ac:dyDescent="0.2">
      <c r="A1729" s="197">
        <f t="shared" si="26"/>
        <v>1728</v>
      </c>
      <c r="B1729" s="118" t="s">
        <v>2532</v>
      </c>
      <c r="C1729" s="123" t="s">
        <v>2615</v>
      </c>
      <c r="D1729" s="118" t="s">
        <v>2616</v>
      </c>
      <c r="E1729" s="123" t="s">
        <v>2622</v>
      </c>
      <c r="F1729" s="118" t="s">
        <v>2618</v>
      </c>
      <c r="G1729" s="118" t="s">
        <v>2618</v>
      </c>
      <c r="H1729" s="19"/>
      <c r="I1729" s="118" t="s">
        <v>2619</v>
      </c>
      <c r="J1729" s="124" t="s">
        <v>2620</v>
      </c>
      <c r="K1729" s="132" t="s">
        <v>2749</v>
      </c>
      <c r="L1729" s="287">
        <v>7214830</v>
      </c>
    </row>
    <row r="1730" spans="1:12" ht="36" x14ac:dyDescent="0.2">
      <c r="A1730" s="197">
        <f t="shared" si="26"/>
        <v>1729</v>
      </c>
      <c r="B1730" s="118" t="s">
        <v>2532</v>
      </c>
      <c r="C1730" s="123" t="s">
        <v>2615</v>
      </c>
      <c r="D1730" s="118" t="s">
        <v>2616</v>
      </c>
      <c r="E1730" s="123" t="s">
        <v>2622</v>
      </c>
      <c r="F1730" s="118" t="s">
        <v>2618</v>
      </c>
      <c r="G1730" s="118" t="s">
        <v>2618</v>
      </c>
      <c r="H1730" s="19"/>
      <c r="I1730" s="118" t="s">
        <v>2619</v>
      </c>
      <c r="J1730" s="124" t="s">
        <v>2620</v>
      </c>
      <c r="K1730" s="132" t="s">
        <v>2750</v>
      </c>
      <c r="L1730" s="287">
        <v>7852101.8000000007</v>
      </c>
    </row>
    <row r="1731" spans="1:12" ht="24" x14ac:dyDescent="0.2">
      <c r="A1731" s="197">
        <f t="shared" si="26"/>
        <v>1730</v>
      </c>
      <c r="B1731" s="118" t="s">
        <v>2532</v>
      </c>
      <c r="C1731" s="123" t="s">
        <v>2615</v>
      </c>
      <c r="D1731" s="118" t="s">
        <v>2616</v>
      </c>
      <c r="E1731" s="123" t="s">
        <v>2622</v>
      </c>
      <c r="F1731" s="118" t="s">
        <v>2618</v>
      </c>
      <c r="G1731" s="118" t="s">
        <v>2618</v>
      </c>
      <c r="H1731" s="19"/>
      <c r="I1731" s="118" t="s">
        <v>2619</v>
      </c>
      <c r="J1731" s="124" t="s">
        <v>2620</v>
      </c>
      <c r="K1731" s="131" t="s">
        <v>2711</v>
      </c>
      <c r="L1731" s="287">
        <v>1554414</v>
      </c>
    </row>
    <row r="1732" spans="1:12" ht="24" x14ac:dyDescent="0.2">
      <c r="A1732" s="197">
        <f t="shared" si="26"/>
        <v>1731</v>
      </c>
      <c r="B1732" s="118" t="s">
        <v>2532</v>
      </c>
      <c r="C1732" s="123" t="s">
        <v>2615</v>
      </c>
      <c r="D1732" s="118" t="s">
        <v>2616</v>
      </c>
      <c r="E1732" s="123" t="s">
        <v>2622</v>
      </c>
      <c r="F1732" s="118" t="s">
        <v>2618</v>
      </c>
      <c r="G1732" s="118" t="s">
        <v>2618</v>
      </c>
      <c r="H1732" s="19"/>
      <c r="I1732" s="118" t="s">
        <v>2619</v>
      </c>
      <c r="J1732" s="124" t="s">
        <v>2620</v>
      </c>
      <c r="K1732" s="131" t="s">
        <v>2751</v>
      </c>
      <c r="L1732" s="287">
        <v>1277424.05</v>
      </c>
    </row>
    <row r="1733" spans="1:12" ht="24" x14ac:dyDescent="0.2">
      <c r="A1733" s="197">
        <f t="shared" ref="A1733:A1797" si="27">A1732+1</f>
        <v>1732</v>
      </c>
      <c r="B1733" s="118" t="s">
        <v>2532</v>
      </c>
      <c r="C1733" s="123" t="s">
        <v>2615</v>
      </c>
      <c r="D1733" s="118" t="s">
        <v>2616</v>
      </c>
      <c r="E1733" s="123" t="s">
        <v>2622</v>
      </c>
      <c r="F1733" s="118" t="s">
        <v>2618</v>
      </c>
      <c r="G1733" s="118" t="s">
        <v>2618</v>
      </c>
      <c r="H1733" s="19"/>
      <c r="I1733" s="118" t="s">
        <v>2619</v>
      </c>
      <c r="J1733" s="124" t="s">
        <v>2620</v>
      </c>
      <c r="K1733" s="132" t="s">
        <v>2752</v>
      </c>
      <c r="L1733" s="287">
        <v>4077323.1</v>
      </c>
    </row>
    <row r="1734" spans="1:12" ht="24" x14ac:dyDescent="0.2">
      <c r="A1734" s="197">
        <f t="shared" si="27"/>
        <v>1733</v>
      </c>
      <c r="B1734" s="118" t="s">
        <v>2532</v>
      </c>
      <c r="C1734" s="123" t="s">
        <v>2615</v>
      </c>
      <c r="D1734" s="118" t="s">
        <v>2616</v>
      </c>
      <c r="E1734" s="123" t="s">
        <v>2622</v>
      </c>
      <c r="F1734" s="118" t="s">
        <v>2618</v>
      </c>
      <c r="G1734" s="118" t="s">
        <v>2618</v>
      </c>
      <c r="H1734" s="19"/>
      <c r="I1734" s="118" t="s">
        <v>2619</v>
      </c>
      <c r="J1734" s="124" t="s">
        <v>2620</v>
      </c>
      <c r="K1734" s="132" t="s">
        <v>2753</v>
      </c>
      <c r="L1734" s="287">
        <v>1096066.1600000001</v>
      </c>
    </row>
    <row r="1735" spans="1:12" ht="24" x14ac:dyDescent="0.2">
      <c r="A1735" s="197">
        <f t="shared" si="27"/>
        <v>1734</v>
      </c>
      <c r="B1735" s="118" t="s">
        <v>2532</v>
      </c>
      <c r="C1735" s="123" t="s">
        <v>2615</v>
      </c>
      <c r="D1735" s="118" t="s">
        <v>2616</v>
      </c>
      <c r="E1735" s="123" t="s">
        <v>2622</v>
      </c>
      <c r="F1735" s="118" t="s">
        <v>2618</v>
      </c>
      <c r="G1735" s="118" t="s">
        <v>2618</v>
      </c>
      <c r="H1735" s="19"/>
      <c r="I1735" s="118" t="s">
        <v>2619</v>
      </c>
      <c r="J1735" s="124" t="s">
        <v>2620</v>
      </c>
      <c r="K1735" s="132" t="s">
        <v>2754</v>
      </c>
      <c r="L1735" s="287">
        <v>4051260.6</v>
      </c>
    </row>
    <row r="1736" spans="1:12" ht="24" x14ac:dyDescent="0.2">
      <c r="A1736" s="197">
        <f t="shared" si="27"/>
        <v>1735</v>
      </c>
      <c r="B1736" s="118" t="s">
        <v>2532</v>
      </c>
      <c r="C1736" s="123" t="s">
        <v>2615</v>
      </c>
      <c r="D1736" s="118" t="s">
        <v>2616</v>
      </c>
      <c r="E1736" s="123" t="s">
        <v>2622</v>
      </c>
      <c r="F1736" s="118" t="s">
        <v>2618</v>
      </c>
      <c r="G1736" s="118" t="s">
        <v>2618</v>
      </c>
      <c r="H1736" s="19"/>
      <c r="I1736" s="118" t="s">
        <v>2619</v>
      </c>
      <c r="J1736" s="124" t="s">
        <v>2620</v>
      </c>
      <c r="K1736" s="132" t="s">
        <v>2755</v>
      </c>
      <c r="L1736" s="287">
        <v>3791536.55</v>
      </c>
    </row>
    <row r="1737" spans="1:12" ht="24" x14ac:dyDescent="0.2">
      <c r="A1737" s="197">
        <f t="shared" si="27"/>
        <v>1736</v>
      </c>
      <c r="B1737" s="118" t="s">
        <v>2532</v>
      </c>
      <c r="C1737" s="123" t="s">
        <v>2615</v>
      </c>
      <c r="D1737" s="118" t="s">
        <v>2616</v>
      </c>
      <c r="E1737" s="123" t="s">
        <v>2622</v>
      </c>
      <c r="F1737" s="118" t="s">
        <v>2618</v>
      </c>
      <c r="G1737" s="118" t="s">
        <v>2618</v>
      </c>
      <c r="H1737" s="19"/>
      <c r="I1737" s="118" t="s">
        <v>2619</v>
      </c>
      <c r="J1737" s="124" t="s">
        <v>2620</v>
      </c>
      <c r="K1737" s="132" t="s">
        <v>2756</v>
      </c>
      <c r="L1737" s="287">
        <v>4560458.12</v>
      </c>
    </row>
    <row r="1738" spans="1:12" ht="24" x14ac:dyDescent="0.2">
      <c r="A1738" s="197">
        <f t="shared" si="27"/>
        <v>1737</v>
      </c>
      <c r="B1738" s="118" t="s">
        <v>2532</v>
      </c>
      <c r="C1738" s="123" t="s">
        <v>2615</v>
      </c>
      <c r="D1738" s="118" t="s">
        <v>2616</v>
      </c>
      <c r="E1738" s="123" t="s">
        <v>2622</v>
      </c>
      <c r="F1738" s="118" t="s">
        <v>2618</v>
      </c>
      <c r="G1738" s="118" t="s">
        <v>2618</v>
      </c>
      <c r="H1738" s="19"/>
      <c r="I1738" s="118" t="s">
        <v>2619</v>
      </c>
      <c r="J1738" s="124" t="s">
        <v>2620</v>
      </c>
      <c r="K1738" s="132" t="s">
        <v>2757</v>
      </c>
      <c r="L1738" s="287">
        <v>703072.91999999993</v>
      </c>
    </row>
    <row r="1739" spans="1:12" ht="24" x14ac:dyDescent="0.2">
      <c r="A1739" s="197">
        <f t="shared" si="27"/>
        <v>1738</v>
      </c>
      <c r="B1739" s="118" t="s">
        <v>2532</v>
      </c>
      <c r="C1739" s="123" t="s">
        <v>2615</v>
      </c>
      <c r="D1739" s="118" t="s">
        <v>2616</v>
      </c>
      <c r="E1739" s="123" t="s">
        <v>2622</v>
      </c>
      <c r="F1739" s="118" t="s">
        <v>2618</v>
      </c>
      <c r="G1739" s="118" t="s">
        <v>2618</v>
      </c>
      <c r="H1739" s="19"/>
      <c r="I1739" s="118" t="s">
        <v>2619</v>
      </c>
      <c r="J1739" s="124" t="s">
        <v>2620</v>
      </c>
      <c r="K1739" s="132" t="s">
        <v>2758</v>
      </c>
      <c r="L1739" s="287">
        <v>1175246.67</v>
      </c>
    </row>
    <row r="1740" spans="1:12" ht="24" x14ac:dyDescent="0.2">
      <c r="A1740" s="197">
        <f t="shared" si="27"/>
        <v>1739</v>
      </c>
      <c r="B1740" s="118" t="s">
        <v>2532</v>
      </c>
      <c r="C1740" s="123" t="s">
        <v>2615</v>
      </c>
      <c r="D1740" s="118" t="s">
        <v>2616</v>
      </c>
      <c r="E1740" s="123" t="s">
        <v>2622</v>
      </c>
      <c r="F1740" s="118" t="s">
        <v>2618</v>
      </c>
      <c r="G1740" s="118" t="s">
        <v>2618</v>
      </c>
      <c r="H1740" s="19"/>
      <c r="I1740" s="118" t="s">
        <v>2619</v>
      </c>
      <c r="J1740" s="124" t="s">
        <v>2620</v>
      </c>
      <c r="K1740" s="131" t="s">
        <v>2732</v>
      </c>
      <c r="L1740" s="287">
        <v>2773000</v>
      </c>
    </row>
    <row r="1741" spans="1:12" ht="24" x14ac:dyDescent="0.2">
      <c r="A1741" s="197">
        <f t="shared" si="27"/>
        <v>1740</v>
      </c>
      <c r="B1741" s="118" t="s">
        <v>2532</v>
      </c>
      <c r="C1741" s="123" t="s">
        <v>2615</v>
      </c>
      <c r="D1741" s="118" t="s">
        <v>2616</v>
      </c>
      <c r="E1741" s="123" t="s">
        <v>2622</v>
      </c>
      <c r="F1741" s="118" t="s">
        <v>2618</v>
      </c>
      <c r="G1741" s="118" t="s">
        <v>2618</v>
      </c>
      <c r="H1741" s="19"/>
      <c r="I1741" s="118" t="s">
        <v>2619</v>
      </c>
      <c r="J1741" s="124" t="s">
        <v>2620</v>
      </c>
      <c r="K1741" s="130" t="s">
        <v>2759</v>
      </c>
      <c r="L1741" s="287">
        <v>750713</v>
      </c>
    </row>
    <row r="1742" spans="1:12" ht="24" x14ac:dyDescent="0.2">
      <c r="A1742" s="197">
        <f t="shared" si="27"/>
        <v>1741</v>
      </c>
      <c r="B1742" s="118" t="s">
        <v>2532</v>
      </c>
      <c r="C1742" s="123" t="s">
        <v>2615</v>
      </c>
      <c r="D1742" s="118" t="s">
        <v>2616</v>
      </c>
      <c r="E1742" s="123" t="s">
        <v>2622</v>
      </c>
      <c r="F1742" s="118" t="s">
        <v>2618</v>
      </c>
      <c r="G1742" s="118" t="s">
        <v>2618</v>
      </c>
      <c r="H1742" s="19"/>
      <c r="I1742" s="118" t="s">
        <v>2619</v>
      </c>
      <c r="J1742" s="124" t="s">
        <v>2620</v>
      </c>
      <c r="K1742" s="130" t="s">
        <v>2760</v>
      </c>
      <c r="L1742" s="287">
        <v>598756.25</v>
      </c>
    </row>
    <row r="1743" spans="1:12" ht="24" x14ac:dyDescent="0.2">
      <c r="A1743" s="197">
        <f t="shared" si="27"/>
        <v>1742</v>
      </c>
      <c r="B1743" s="118" t="s">
        <v>2532</v>
      </c>
      <c r="C1743" s="123" t="s">
        <v>2615</v>
      </c>
      <c r="D1743" s="118" t="s">
        <v>2616</v>
      </c>
      <c r="E1743" s="123" t="s">
        <v>2622</v>
      </c>
      <c r="F1743" s="118" t="s">
        <v>2618</v>
      </c>
      <c r="G1743" s="118" t="s">
        <v>2618</v>
      </c>
      <c r="H1743" s="19"/>
      <c r="I1743" s="118" t="s">
        <v>2619</v>
      </c>
      <c r="J1743" s="124" t="s">
        <v>2620</v>
      </c>
      <c r="K1743" s="130" t="s">
        <v>2761</v>
      </c>
      <c r="L1743" s="287">
        <v>1761191.91</v>
      </c>
    </row>
    <row r="1744" spans="1:12" ht="24" x14ac:dyDescent="0.2">
      <c r="A1744" s="197">
        <f t="shared" si="27"/>
        <v>1743</v>
      </c>
      <c r="B1744" s="118" t="s">
        <v>2532</v>
      </c>
      <c r="C1744" s="123" t="s">
        <v>2615</v>
      </c>
      <c r="D1744" s="118" t="s">
        <v>2616</v>
      </c>
      <c r="E1744" s="123" t="s">
        <v>2622</v>
      </c>
      <c r="F1744" s="118" t="s">
        <v>2618</v>
      </c>
      <c r="G1744" s="118" t="s">
        <v>2618</v>
      </c>
      <c r="H1744" s="19"/>
      <c r="I1744" s="118" t="s">
        <v>2619</v>
      </c>
      <c r="J1744" s="124" t="s">
        <v>2620</v>
      </c>
      <c r="K1744" s="132" t="s">
        <v>2762</v>
      </c>
      <c r="L1744" s="287">
        <v>5262070.82</v>
      </c>
    </row>
    <row r="1745" spans="1:12" ht="24" x14ac:dyDescent="0.2">
      <c r="A1745" s="197">
        <f t="shared" si="27"/>
        <v>1744</v>
      </c>
      <c r="B1745" s="118" t="s">
        <v>2532</v>
      </c>
      <c r="C1745" s="123" t="s">
        <v>2615</v>
      </c>
      <c r="D1745" s="118" t="s">
        <v>2616</v>
      </c>
      <c r="E1745" s="123" t="s">
        <v>2622</v>
      </c>
      <c r="F1745" s="118" t="s">
        <v>2618</v>
      </c>
      <c r="G1745" s="118" t="s">
        <v>2618</v>
      </c>
      <c r="H1745" s="19"/>
      <c r="I1745" s="118" t="s">
        <v>2619</v>
      </c>
      <c r="J1745" s="124" t="s">
        <v>2620</v>
      </c>
      <c r="K1745" s="131" t="s">
        <v>2763</v>
      </c>
      <c r="L1745" s="287">
        <v>742692.41999999993</v>
      </c>
    </row>
    <row r="1746" spans="1:12" ht="24" x14ac:dyDescent="0.2">
      <c r="A1746" s="197">
        <f t="shared" si="27"/>
        <v>1745</v>
      </c>
      <c r="B1746" s="118" t="s">
        <v>2532</v>
      </c>
      <c r="C1746" s="123" t="s">
        <v>2615</v>
      </c>
      <c r="D1746" s="118" t="s">
        <v>2616</v>
      </c>
      <c r="E1746" s="123" t="s">
        <v>2622</v>
      </c>
      <c r="F1746" s="118" t="s">
        <v>2618</v>
      </c>
      <c r="G1746" s="118" t="s">
        <v>2618</v>
      </c>
      <c r="H1746" s="19"/>
      <c r="I1746" s="118" t="s">
        <v>2619</v>
      </c>
      <c r="J1746" s="124" t="s">
        <v>2620</v>
      </c>
      <c r="K1746" s="131" t="s">
        <v>2687</v>
      </c>
      <c r="L1746" s="287">
        <v>1417500</v>
      </c>
    </row>
    <row r="1747" spans="1:12" ht="60" x14ac:dyDescent="0.2">
      <c r="A1747" s="197">
        <f t="shared" si="27"/>
        <v>1746</v>
      </c>
      <c r="B1747" s="118" t="s">
        <v>2532</v>
      </c>
      <c r="C1747" s="123" t="s">
        <v>2615</v>
      </c>
      <c r="D1747" s="118" t="s">
        <v>2616</v>
      </c>
      <c r="E1747" s="123" t="s">
        <v>2622</v>
      </c>
      <c r="F1747" s="118" t="s">
        <v>2618</v>
      </c>
      <c r="G1747" s="118" t="s">
        <v>2618</v>
      </c>
      <c r="H1747" s="19"/>
      <c r="I1747" s="118" t="s">
        <v>2619</v>
      </c>
      <c r="J1747" s="124" t="s">
        <v>2620</v>
      </c>
      <c r="K1747" s="132" t="s">
        <v>2764</v>
      </c>
      <c r="L1747" s="287">
        <v>3800000</v>
      </c>
    </row>
    <row r="1748" spans="1:12" ht="24" x14ac:dyDescent="0.2">
      <c r="A1748" s="197">
        <f t="shared" si="27"/>
        <v>1747</v>
      </c>
      <c r="B1748" s="118" t="s">
        <v>2532</v>
      </c>
      <c r="C1748" s="123" t="s">
        <v>2615</v>
      </c>
      <c r="D1748" s="118" t="s">
        <v>2616</v>
      </c>
      <c r="E1748" s="123" t="s">
        <v>2622</v>
      </c>
      <c r="F1748" s="118" t="s">
        <v>2618</v>
      </c>
      <c r="G1748" s="118" t="s">
        <v>2618</v>
      </c>
      <c r="H1748" s="19"/>
      <c r="I1748" s="118" t="s">
        <v>2619</v>
      </c>
      <c r="J1748" s="124" t="s">
        <v>2620</v>
      </c>
      <c r="K1748" s="132" t="s">
        <v>2765</v>
      </c>
      <c r="L1748" s="287">
        <v>4751197</v>
      </c>
    </row>
    <row r="1749" spans="1:12" ht="24" x14ac:dyDescent="0.2">
      <c r="A1749" s="197">
        <f t="shared" si="27"/>
        <v>1748</v>
      </c>
      <c r="B1749" s="118" t="s">
        <v>2532</v>
      </c>
      <c r="C1749" s="123" t="s">
        <v>2615</v>
      </c>
      <c r="D1749" s="118" t="s">
        <v>2616</v>
      </c>
      <c r="E1749" s="123" t="s">
        <v>2622</v>
      </c>
      <c r="F1749" s="118" t="s">
        <v>2618</v>
      </c>
      <c r="G1749" s="118" t="s">
        <v>2618</v>
      </c>
      <c r="H1749" s="19"/>
      <c r="I1749" s="118" t="s">
        <v>2619</v>
      </c>
      <c r="J1749" s="124" t="s">
        <v>2620</v>
      </c>
      <c r="K1749" s="132" t="s">
        <v>2766</v>
      </c>
      <c r="L1749" s="287">
        <v>2654952</v>
      </c>
    </row>
    <row r="1750" spans="1:12" ht="24" x14ac:dyDescent="0.2">
      <c r="A1750" s="197">
        <f t="shared" si="27"/>
        <v>1749</v>
      </c>
      <c r="B1750" s="118" t="s">
        <v>2532</v>
      </c>
      <c r="C1750" s="123" t="s">
        <v>2615</v>
      </c>
      <c r="D1750" s="118" t="s">
        <v>2616</v>
      </c>
      <c r="E1750" s="123" t="s">
        <v>2622</v>
      </c>
      <c r="F1750" s="118" t="s">
        <v>2618</v>
      </c>
      <c r="G1750" s="118" t="s">
        <v>2618</v>
      </c>
      <c r="H1750" s="19"/>
      <c r="I1750" s="118" t="s">
        <v>2619</v>
      </c>
      <c r="J1750" s="124" t="s">
        <v>2620</v>
      </c>
      <c r="K1750" s="132" t="s">
        <v>2767</v>
      </c>
      <c r="L1750" s="287">
        <v>4869466.04</v>
      </c>
    </row>
    <row r="1751" spans="1:12" ht="24" x14ac:dyDescent="0.2">
      <c r="A1751" s="197">
        <f t="shared" si="27"/>
        <v>1750</v>
      </c>
      <c r="B1751" s="118" t="s">
        <v>2532</v>
      </c>
      <c r="C1751" s="123" t="s">
        <v>2615</v>
      </c>
      <c r="D1751" s="118" t="s">
        <v>2616</v>
      </c>
      <c r="E1751" s="123" t="s">
        <v>2622</v>
      </c>
      <c r="F1751" s="118" t="s">
        <v>2618</v>
      </c>
      <c r="G1751" s="118" t="s">
        <v>2618</v>
      </c>
      <c r="H1751" s="19"/>
      <c r="I1751" s="118" t="s">
        <v>2619</v>
      </c>
      <c r="J1751" s="124" t="s">
        <v>2620</v>
      </c>
      <c r="K1751" s="132" t="s">
        <v>2768</v>
      </c>
      <c r="L1751" s="287">
        <v>967970.32000000007</v>
      </c>
    </row>
    <row r="1752" spans="1:12" ht="24" x14ac:dyDescent="0.2">
      <c r="A1752" s="197">
        <f t="shared" si="27"/>
        <v>1751</v>
      </c>
      <c r="B1752" s="118" t="s">
        <v>2532</v>
      </c>
      <c r="C1752" s="123" t="s">
        <v>2615</v>
      </c>
      <c r="D1752" s="118" t="s">
        <v>2616</v>
      </c>
      <c r="E1752" s="123" t="s">
        <v>2622</v>
      </c>
      <c r="F1752" s="118" t="s">
        <v>2618</v>
      </c>
      <c r="G1752" s="118" t="s">
        <v>2618</v>
      </c>
      <c r="H1752" s="19"/>
      <c r="I1752" s="118" t="s">
        <v>2619</v>
      </c>
      <c r="J1752" s="124" t="s">
        <v>2620</v>
      </c>
      <c r="K1752" s="130" t="s">
        <v>2769</v>
      </c>
      <c r="L1752" s="287">
        <v>2419511.81</v>
      </c>
    </row>
    <row r="1753" spans="1:12" ht="36" x14ac:dyDescent="0.2">
      <c r="A1753" s="197">
        <f t="shared" si="27"/>
        <v>1752</v>
      </c>
      <c r="B1753" s="118" t="s">
        <v>2532</v>
      </c>
      <c r="C1753" s="123" t="s">
        <v>2615</v>
      </c>
      <c r="D1753" s="118" t="s">
        <v>2616</v>
      </c>
      <c r="E1753" s="123" t="s">
        <v>2622</v>
      </c>
      <c r="F1753" s="118" t="s">
        <v>2618</v>
      </c>
      <c r="G1753" s="118" t="s">
        <v>2618</v>
      </c>
      <c r="H1753" s="19"/>
      <c r="I1753" s="118" t="s">
        <v>2619</v>
      </c>
      <c r="J1753" s="124" t="s">
        <v>2620</v>
      </c>
      <c r="K1753" s="132" t="s">
        <v>2742</v>
      </c>
      <c r="L1753" s="287">
        <v>79142366.429999992</v>
      </c>
    </row>
    <row r="1754" spans="1:12" ht="96" x14ac:dyDescent="0.2">
      <c r="A1754" s="197">
        <f t="shared" si="27"/>
        <v>1753</v>
      </c>
      <c r="B1754" s="118" t="s">
        <v>2532</v>
      </c>
      <c r="C1754" s="123" t="s">
        <v>2615</v>
      </c>
      <c r="D1754" s="118" t="s">
        <v>2616</v>
      </c>
      <c r="E1754" s="123" t="s">
        <v>2622</v>
      </c>
      <c r="F1754" s="118" t="s">
        <v>2618</v>
      </c>
      <c r="G1754" s="118" t="s">
        <v>2618</v>
      </c>
      <c r="H1754" s="19"/>
      <c r="I1754" s="118" t="s">
        <v>2619</v>
      </c>
      <c r="J1754" s="124" t="s">
        <v>2620</v>
      </c>
      <c r="K1754" s="131" t="s">
        <v>2770</v>
      </c>
      <c r="L1754" s="287">
        <v>3722601.19</v>
      </c>
    </row>
    <row r="1755" spans="1:12" ht="24" x14ac:dyDescent="0.2">
      <c r="A1755" s="197">
        <f t="shared" si="27"/>
        <v>1754</v>
      </c>
      <c r="B1755" s="118" t="s">
        <v>2532</v>
      </c>
      <c r="C1755" s="123" t="s">
        <v>2615</v>
      </c>
      <c r="D1755" s="118" t="s">
        <v>2616</v>
      </c>
      <c r="E1755" s="123" t="s">
        <v>2622</v>
      </c>
      <c r="F1755" s="118" t="s">
        <v>2618</v>
      </c>
      <c r="G1755" s="118" t="s">
        <v>2618</v>
      </c>
      <c r="H1755" s="19"/>
      <c r="I1755" s="118" t="s">
        <v>2619</v>
      </c>
      <c r="J1755" s="124" t="s">
        <v>2620</v>
      </c>
      <c r="K1755" s="132" t="s">
        <v>2771</v>
      </c>
      <c r="L1755" s="287">
        <v>963894.8</v>
      </c>
    </row>
    <row r="1756" spans="1:12" ht="48" x14ac:dyDescent="0.2">
      <c r="A1756" s="197">
        <f t="shared" si="27"/>
        <v>1755</v>
      </c>
      <c r="B1756" s="118" t="s">
        <v>2532</v>
      </c>
      <c r="C1756" s="123" t="s">
        <v>2615</v>
      </c>
      <c r="D1756" s="118" t="s">
        <v>2616</v>
      </c>
      <c r="E1756" s="123" t="s">
        <v>2622</v>
      </c>
      <c r="F1756" s="118" t="s">
        <v>2618</v>
      </c>
      <c r="G1756" s="118" t="s">
        <v>2618</v>
      </c>
      <c r="H1756" s="19"/>
      <c r="I1756" s="118" t="s">
        <v>2619</v>
      </c>
      <c r="J1756" s="124" t="s">
        <v>2620</v>
      </c>
      <c r="K1756" s="132" t="s">
        <v>2772</v>
      </c>
      <c r="L1756" s="287">
        <v>1180236</v>
      </c>
    </row>
    <row r="1757" spans="1:12" ht="36" x14ac:dyDescent="0.2">
      <c r="A1757" s="197">
        <f t="shared" si="27"/>
        <v>1756</v>
      </c>
      <c r="B1757" s="118" t="s">
        <v>2532</v>
      </c>
      <c r="C1757" s="123" t="s">
        <v>2615</v>
      </c>
      <c r="D1757" s="118" t="s">
        <v>2616</v>
      </c>
      <c r="E1757" s="123" t="s">
        <v>2622</v>
      </c>
      <c r="F1757" s="118" t="s">
        <v>2618</v>
      </c>
      <c r="G1757" s="118" t="s">
        <v>2618</v>
      </c>
      <c r="H1757" s="19"/>
      <c r="I1757" s="118" t="s">
        <v>2619</v>
      </c>
      <c r="J1757" s="124" t="s">
        <v>2620</v>
      </c>
      <c r="K1757" s="132" t="s">
        <v>2773</v>
      </c>
      <c r="L1757" s="287">
        <v>1211529.6000000001</v>
      </c>
    </row>
    <row r="1758" spans="1:12" ht="24" x14ac:dyDescent="0.2">
      <c r="A1758" s="197">
        <f t="shared" si="27"/>
        <v>1757</v>
      </c>
      <c r="B1758" s="118" t="s">
        <v>2532</v>
      </c>
      <c r="C1758" s="123" t="s">
        <v>2615</v>
      </c>
      <c r="D1758" s="118" t="s">
        <v>2616</v>
      </c>
      <c r="E1758" s="123" t="s">
        <v>2622</v>
      </c>
      <c r="F1758" s="118" t="s">
        <v>2618</v>
      </c>
      <c r="G1758" s="118" t="s">
        <v>2618</v>
      </c>
      <c r="H1758" s="19"/>
      <c r="I1758" s="118" t="s">
        <v>2619</v>
      </c>
      <c r="J1758" s="124" t="s">
        <v>2620</v>
      </c>
      <c r="K1758" s="132" t="s">
        <v>2774</v>
      </c>
      <c r="L1758" s="287">
        <v>5671250</v>
      </c>
    </row>
    <row r="1759" spans="1:12" ht="36" x14ac:dyDescent="0.2">
      <c r="A1759" s="197">
        <f t="shared" si="27"/>
        <v>1758</v>
      </c>
      <c r="B1759" s="118" t="s">
        <v>2532</v>
      </c>
      <c r="C1759" s="123" t="s">
        <v>2615</v>
      </c>
      <c r="D1759" s="118" t="s">
        <v>2616</v>
      </c>
      <c r="E1759" s="123" t="s">
        <v>2622</v>
      </c>
      <c r="F1759" s="118" t="s">
        <v>2618</v>
      </c>
      <c r="G1759" s="118" t="s">
        <v>2618</v>
      </c>
      <c r="H1759" s="19"/>
      <c r="I1759" s="118" t="s">
        <v>2619</v>
      </c>
      <c r="J1759" s="124" t="s">
        <v>2620</v>
      </c>
      <c r="K1759" s="132" t="s">
        <v>2775</v>
      </c>
      <c r="L1759" s="287">
        <v>1198601.8400000001</v>
      </c>
    </row>
    <row r="1760" spans="1:12" ht="24" x14ac:dyDescent="0.2">
      <c r="A1760" s="197">
        <f t="shared" si="27"/>
        <v>1759</v>
      </c>
      <c r="B1760" s="118" t="s">
        <v>2532</v>
      </c>
      <c r="C1760" s="123" t="s">
        <v>2615</v>
      </c>
      <c r="D1760" s="118" t="s">
        <v>2616</v>
      </c>
      <c r="E1760" s="123" t="s">
        <v>2622</v>
      </c>
      <c r="F1760" s="118" t="s">
        <v>2618</v>
      </c>
      <c r="G1760" s="118" t="s">
        <v>2618</v>
      </c>
      <c r="H1760" s="19"/>
      <c r="I1760" s="118" t="s">
        <v>2619</v>
      </c>
      <c r="J1760" s="124" t="s">
        <v>2620</v>
      </c>
      <c r="K1760" s="132" t="s">
        <v>2776</v>
      </c>
      <c r="L1760" s="287">
        <v>823881.75</v>
      </c>
    </row>
    <row r="1761" spans="1:12" ht="24" x14ac:dyDescent="0.2">
      <c r="A1761" s="197">
        <f t="shared" si="27"/>
        <v>1760</v>
      </c>
      <c r="B1761" s="118" t="s">
        <v>2532</v>
      </c>
      <c r="C1761" s="123" t="s">
        <v>2615</v>
      </c>
      <c r="D1761" s="118" t="s">
        <v>2616</v>
      </c>
      <c r="E1761" s="123" t="s">
        <v>2622</v>
      </c>
      <c r="F1761" s="118" t="s">
        <v>2618</v>
      </c>
      <c r="G1761" s="118" t="s">
        <v>2618</v>
      </c>
      <c r="H1761" s="19"/>
      <c r="I1761" s="118" t="s">
        <v>2619</v>
      </c>
      <c r="J1761" s="124" t="s">
        <v>2620</v>
      </c>
      <c r="K1761" s="132" t="s">
        <v>2754</v>
      </c>
      <c r="L1761" s="287">
        <v>4742202.67</v>
      </c>
    </row>
    <row r="1762" spans="1:12" ht="24" x14ac:dyDescent="0.2">
      <c r="A1762" s="197">
        <f t="shared" si="27"/>
        <v>1761</v>
      </c>
      <c r="B1762" s="118" t="s">
        <v>2532</v>
      </c>
      <c r="C1762" s="123" t="s">
        <v>2615</v>
      </c>
      <c r="D1762" s="118" t="s">
        <v>2616</v>
      </c>
      <c r="E1762" s="123" t="s">
        <v>2622</v>
      </c>
      <c r="F1762" s="118" t="s">
        <v>2618</v>
      </c>
      <c r="G1762" s="118" t="s">
        <v>2618</v>
      </c>
      <c r="H1762" s="19"/>
      <c r="I1762" s="118" t="s">
        <v>2619</v>
      </c>
      <c r="J1762" s="124" t="s">
        <v>2620</v>
      </c>
      <c r="K1762" s="132" t="s">
        <v>2756</v>
      </c>
      <c r="L1762" s="287">
        <v>4711375.8099999996</v>
      </c>
    </row>
    <row r="1763" spans="1:12" ht="24" x14ac:dyDescent="0.2">
      <c r="A1763" s="197">
        <f t="shared" si="27"/>
        <v>1762</v>
      </c>
      <c r="B1763" s="118" t="s">
        <v>2532</v>
      </c>
      <c r="C1763" s="123" t="s">
        <v>2615</v>
      </c>
      <c r="D1763" s="118" t="s">
        <v>2616</v>
      </c>
      <c r="E1763" s="123" t="s">
        <v>2622</v>
      </c>
      <c r="F1763" s="118" t="s">
        <v>2618</v>
      </c>
      <c r="G1763" s="118" t="s">
        <v>2618</v>
      </c>
      <c r="H1763" s="19"/>
      <c r="I1763" s="118" t="s">
        <v>2619</v>
      </c>
      <c r="J1763" s="124" t="s">
        <v>2620</v>
      </c>
      <c r="K1763" s="132" t="s">
        <v>2777</v>
      </c>
      <c r="L1763" s="287">
        <v>4698495.7700000005</v>
      </c>
    </row>
    <row r="1764" spans="1:12" ht="24" x14ac:dyDescent="0.2">
      <c r="A1764" s="197">
        <f t="shared" si="27"/>
        <v>1763</v>
      </c>
      <c r="B1764" s="118" t="s">
        <v>2532</v>
      </c>
      <c r="C1764" s="123" t="s">
        <v>2615</v>
      </c>
      <c r="D1764" s="118" t="s">
        <v>2616</v>
      </c>
      <c r="E1764" s="123" t="s">
        <v>2622</v>
      </c>
      <c r="F1764" s="118" t="s">
        <v>2618</v>
      </c>
      <c r="G1764" s="118" t="s">
        <v>2618</v>
      </c>
      <c r="H1764" s="19"/>
      <c r="I1764" s="118" t="s">
        <v>2619</v>
      </c>
      <c r="J1764" s="124" t="s">
        <v>2620</v>
      </c>
      <c r="K1764" s="132" t="s">
        <v>2778</v>
      </c>
      <c r="L1764" s="287">
        <v>4790869.8100000005</v>
      </c>
    </row>
    <row r="1765" spans="1:12" ht="24" x14ac:dyDescent="0.2">
      <c r="A1765" s="197">
        <f t="shared" si="27"/>
        <v>1764</v>
      </c>
      <c r="B1765" s="118" t="s">
        <v>2532</v>
      </c>
      <c r="C1765" s="123" t="s">
        <v>2615</v>
      </c>
      <c r="D1765" s="118" t="s">
        <v>2616</v>
      </c>
      <c r="E1765" s="123" t="s">
        <v>2622</v>
      </c>
      <c r="F1765" s="118" t="s">
        <v>2618</v>
      </c>
      <c r="G1765" s="118" t="s">
        <v>2618</v>
      </c>
      <c r="H1765" s="19"/>
      <c r="I1765" s="118" t="s">
        <v>2619</v>
      </c>
      <c r="J1765" s="124" t="s">
        <v>2620</v>
      </c>
      <c r="K1765" s="132" t="s">
        <v>2779</v>
      </c>
      <c r="L1765" s="287">
        <v>1100232</v>
      </c>
    </row>
    <row r="1766" spans="1:12" ht="24" x14ac:dyDescent="0.2">
      <c r="A1766" s="197">
        <f t="shared" si="27"/>
        <v>1765</v>
      </c>
      <c r="B1766" s="118" t="s">
        <v>2532</v>
      </c>
      <c r="C1766" s="123" t="s">
        <v>2615</v>
      </c>
      <c r="D1766" s="118" t="s">
        <v>2616</v>
      </c>
      <c r="E1766" s="123" t="s">
        <v>2622</v>
      </c>
      <c r="F1766" s="118" t="s">
        <v>2618</v>
      </c>
      <c r="G1766" s="118" t="s">
        <v>2618</v>
      </c>
      <c r="H1766" s="19"/>
      <c r="I1766" s="118" t="s">
        <v>2619</v>
      </c>
      <c r="J1766" s="124" t="s">
        <v>2620</v>
      </c>
      <c r="K1766" s="132" t="s">
        <v>2780</v>
      </c>
      <c r="L1766" s="287">
        <v>1462020</v>
      </c>
    </row>
    <row r="1767" spans="1:12" ht="24" x14ac:dyDescent="0.2">
      <c r="A1767" s="197">
        <f t="shared" si="27"/>
        <v>1766</v>
      </c>
      <c r="B1767" s="118" t="s">
        <v>2532</v>
      </c>
      <c r="C1767" s="123" t="s">
        <v>2615</v>
      </c>
      <c r="D1767" s="118" t="s">
        <v>2616</v>
      </c>
      <c r="E1767" s="123" t="s">
        <v>2622</v>
      </c>
      <c r="F1767" s="118" t="s">
        <v>2618</v>
      </c>
      <c r="G1767" s="118" t="s">
        <v>2618</v>
      </c>
      <c r="H1767" s="19"/>
      <c r="I1767" s="118" t="s">
        <v>2619</v>
      </c>
      <c r="J1767" s="124" t="s">
        <v>2620</v>
      </c>
      <c r="K1767" s="132" t="s">
        <v>2781</v>
      </c>
      <c r="L1767" s="287">
        <v>629922.6</v>
      </c>
    </row>
    <row r="1768" spans="1:12" ht="72" x14ac:dyDescent="0.2">
      <c r="A1768" s="197">
        <f t="shared" si="27"/>
        <v>1767</v>
      </c>
      <c r="B1768" s="118" t="s">
        <v>2532</v>
      </c>
      <c r="C1768" s="123" t="s">
        <v>2615</v>
      </c>
      <c r="D1768" s="118" t="s">
        <v>2616</v>
      </c>
      <c r="E1768" s="123" t="s">
        <v>2622</v>
      </c>
      <c r="F1768" s="118" t="s">
        <v>2618</v>
      </c>
      <c r="G1768" s="118" t="s">
        <v>2618</v>
      </c>
      <c r="H1768" s="19"/>
      <c r="I1768" s="118" t="s">
        <v>2619</v>
      </c>
      <c r="J1768" s="124" t="s">
        <v>2620</v>
      </c>
      <c r="K1768" s="132" t="s">
        <v>2782</v>
      </c>
      <c r="L1768" s="287">
        <v>4090616.09</v>
      </c>
    </row>
    <row r="1769" spans="1:12" ht="24" x14ac:dyDescent="0.2">
      <c r="A1769" s="197">
        <f t="shared" si="27"/>
        <v>1768</v>
      </c>
      <c r="B1769" s="118" t="s">
        <v>2532</v>
      </c>
      <c r="C1769" s="123" t="s">
        <v>2615</v>
      </c>
      <c r="D1769" s="118" t="s">
        <v>2616</v>
      </c>
      <c r="E1769" s="123" t="s">
        <v>2622</v>
      </c>
      <c r="F1769" s="118" t="s">
        <v>2618</v>
      </c>
      <c r="G1769" s="118" t="s">
        <v>2618</v>
      </c>
      <c r="H1769" s="19"/>
      <c r="I1769" s="118" t="s">
        <v>2619</v>
      </c>
      <c r="J1769" s="124" t="s">
        <v>2620</v>
      </c>
      <c r="K1769" s="132" t="s">
        <v>2783</v>
      </c>
      <c r="L1769" s="287">
        <v>4273717.1399999997</v>
      </c>
    </row>
    <row r="1770" spans="1:12" ht="156" x14ac:dyDescent="0.2">
      <c r="A1770" s="197">
        <f t="shared" si="27"/>
        <v>1769</v>
      </c>
      <c r="B1770" s="118" t="s">
        <v>2532</v>
      </c>
      <c r="C1770" s="123" t="s">
        <v>2615</v>
      </c>
      <c r="D1770" s="118" t="s">
        <v>2616</v>
      </c>
      <c r="E1770" s="123" t="s">
        <v>2622</v>
      </c>
      <c r="F1770" s="118" t="s">
        <v>2618</v>
      </c>
      <c r="G1770" s="118" t="s">
        <v>2618</v>
      </c>
      <c r="H1770" s="19"/>
      <c r="I1770" s="118" t="s">
        <v>2619</v>
      </c>
      <c r="J1770" s="124" t="s">
        <v>2620</v>
      </c>
      <c r="K1770" s="131" t="s">
        <v>2784</v>
      </c>
      <c r="L1770" s="287">
        <v>3233838.3899999997</v>
      </c>
    </row>
    <row r="1771" spans="1:12" ht="72" x14ac:dyDescent="0.2">
      <c r="A1771" s="197">
        <f t="shared" si="27"/>
        <v>1770</v>
      </c>
      <c r="B1771" s="118" t="s">
        <v>2532</v>
      </c>
      <c r="C1771" s="123" t="s">
        <v>2615</v>
      </c>
      <c r="D1771" s="118" t="s">
        <v>2616</v>
      </c>
      <c r="E1771" s="123" t="s">
        <v>2622</v>
      </c>
      <c r="F1771" s="118" t="s">
        <v>2618</v>
      </c>
      <c r="G1771" s="118" t="s">
        <v>2618</v>
      </c>
      <c r="H1771" s="19"/>
      <c r="I1771" s="118" t="s">
        <v>2619</v>
      </c>
      <c r="J1771" s="124" t="s">
        <v>2620</v>
      </c>
      <c r="K1771" s="132" t="s">
        <v>2785</v>
      </c>
      <c r="L1771" s="287">
        <v>847653</v>
      </c>
    </row>
    <row r="1772" spans="1:12" ht="24" x14ac:dyDescent="0.2">
      <c r="A1772" s="197">
        <f t="shared" si="27"/>
        <v>1771</v>
      </c>
      <c r="B1772" s="118" t="s">
        <v>2532</v>
      </c>
      <c r="C1772" s="123" t="s">
        <v>2615</v>
      </c>
      <c r="D1772" s="118" t="s">
        <v>2616</v>
      </c>
      <c r="E1772" s="123" t="s">
        <v>2622</v>
      </c>
      <c r="F1772" s="118" t="s">
        <v>2618</v>
      </c>
      <c r="G1772" s="118" t="s">
        <v>2618</v>
      </c>
      <c r="H1772" s="19"/>
      <c r="I1772" s="118" t="s">
        <v>2619</v>
      </c>
      <c r="J1772" s="124" t="s">
        <v>2620</v>
      </c>
      <c r="K1772" s="132" t="s">
        <v>2786</v>
      </c>
      <c r="L1772" s="287">
        <v>3168294.37</v>
      </c>
    </row>
    <row r="1773" spans="1:12" ht="24" x14ac:dyDescent="0.2">
      <c r="A1773" s="197">
        <f t="shared" si="27"/>
        <v>1772</v>
      </c>
      <c r="B1773" s="118" t="s">
        <v>2532</v>
      </c>
      <c r="C1773" s="123" t="s">
        <v>2615</v>
      </c>
      <c r="D1773" s="118" t="s">
        <v>2616</v>
      </c>
      <c r="E1773" s="123" t="s">
        <v>2622</v>
      </c>
      <c r="F1773" s="118" t="s">
        <v>2618</v>
      </c>
      <c r="G1773" s="118" t="s">
        <v>2618</v>
      </c>
      <c r="H1773" s="19"/>
      <c r="I1773" s="118" t="s">
        <v>2619</v>
      </c>
      <c r="J1773" s="124" t="s">
        <v>2620</v>
      </c>
      <c r="K1773" s="132" t="s">
        <v>2787</v>
      </c>
      <c r="L1773" s="287">
        <v>6855262.9299999997</v>
      </c>
    </row>
    <row r="1774" spans="1:12" ht="48" x14ac:dyDescent="0.2">
      <c r="A1774" s="197">
        <f t="shared" si="27"/>
        <v>1773</v>
      </c>
      <c r="B1774" s="118" t="s">
        <v>2532</v>
      </c>
      <c r="C1774" s="123" t="s">
        <v>2615</v>
      </c>
      <c r="D1774" s="118" t="s">
        <v>2616</v>
      </c>
      <c r="E1774" s="123" t="s">
        <v>2622</v>
      </c>
      <c r="F1774" s="118" t="s">
        <v>2618</v>
      </c>
      <c r="G1774" s="118" t="s">
        <v>2618</v>
      </c>
      <c r="H1774" s="19"/>
      <c r="I1774" s="118" t="s">
        <v>2619</v>
      </c>
      <c r="J1774" s="124" t="s">
        <v>2620</v>
      </c>
      <c r="K1774" s="132" t="s">
        <v>2788</v>
      </c>
      <c r="L1774" s="287">
        <v>2230000</v>
      </c>
    </row>
    <row r="1775" spans="1:12" ht="24" x14ac:dyDescent="0.2">
      <c r="A1775" s="197">
        <f t="shared" si="27"/>
        <v>1774</v>
      </c>
      <c r="B1775" s="118" t="s">
        <v>2532</v>
      </c>
      <c r="C1775" s="123" t="s">
        <v>2615</v>
      </c>
      <c r="D1775" s="118" t="s">
        <v>2616</v>
      </c>
      <c r="E1775" s="123" t="s">
        <v>2622</v>
      </c>
      <c r="F1775" s="118" t="s">
        <v>2618</v>
      </c>
      <c r="G1775" s="118" t="s">
        <v>2618</v>
      </c>
      <c r="H1775" s="19"/>
      <c r="I1775" s="118" t="s">
        <v>2619</v>
      </c>
      <c r="J1775" s="124" t="s">
        <v>2620</v>
      </c>
      <c r="K1775" s="132" t="s">
        <v>2789</v>
      </c>
      <c r="L1775" s="287">
        <v>896800</v>
      </c>
    </row>
    <row r="1776" spans="1:12" ht="24" x14ac:dyDescent="0.2">
      <c r="A1776" s="197">
        <f t="shared" si="27"/>
        <v>1775</v>
      </c>
      <c r="B1776" s="118" t="s">
        <v>2532</v>
      </c>
      <c r="C1776" s="123" t="s">
        <v>2615</v>
      </c>
      <c r="D1776" s="118" t="s">
        <v>2616</v>
      </c>
      <c r="E1776" s="123" t="s">
        <v>2622</v>
      </c>
      <c r="F1776" s="118" t="s">
        <v>2618</v>
      </c>
      <c r="G1776" s="118" t="s">
        <v>2618</v>
      </c>
      <c r="H1776" s="19"/>
      <c r="I1776" s="118" t="s">
        <v>2619</v>
      </c>
      <c r="J1776" s="124" t="s">
        <v>2620</v>
      </c>
      <c r="K1776" s="132" t="s">
        <v>2790</v>
      </c>
      <c r="L1776" s="287">
        <v>2796000</v>
      </c>
    </row>
    <row r="1777" spans="1:12" ht="36" x14ac:dyDescent="0.2">
      <c r="A1777" s="197">
        <f t="shared" si="27"/>
        <v>1776</v>
      </c>
      <c r="B1777" s="118" t="s">
        <v>2532</v>
      </c>
      <c r="C1777" s="123" t="s">
        <v>2615</v>
      </c>
      <c r="D1777" s="118" t="s">
        <v>2616</v>
      </c>
      <c r="E1777" s="123" t="s">
        <v>2622</v>
      </c>
      <c r="F1777" s="118" t="s">
        <v>2618</v>
      </c>
      <c r="G1777" s="118" t="s">
        <v>2618</v>
      </c>
      <c r="H1777" s="19"/>
      <c r="I1777" s="118" t="s">
        <v>2619</v>
      </c>
      <c r="J1777" s="124" t="s">
        <v>2620</v>
      </c>
      <c r="K1777" s="132" t="s">
        <v>2791</v>
      </c>
      <c r="L1777" s="287">
        <v>947321</v>
      </c>
    </row>
    <row r="1778" spans="1:12" ht="24" x14ac:dyDescent="0.2">
      <c r="A1778" s="197">
        <f t="shared" si="27"/>
        <v>1777</v>
      </c>
      <c r="B1778" s="118" t="s">
        <v>2532</v>
      </c>
      <c r="C1778" s="123" t="s">
        <v>2615</v>
      </c>
      <c r="D1778" s="118" t="s">
        <v>2616</v>
      </c>
      <c r="E1778" s="123" t="s">
        <v>2622</v>
      </c>
      <c r="F1778" s="118" t="s">
        <v>2618</v>
      </c>
      <c r="G1778" s="118" t="s">
        <v>2618</v>
      </c>
      <c r="H1778" s="19"/>
      <c r="I1778" s="118" t="s">
        <v>2619</v>
      </c>
      <c r="J1778" s="124" t="s">
        <v>2620</v>
      </c>
      <c r="K1778" s="132" t="s">
        <v>2792</v>
      </c>
      <c r="L1778" s="287">
        <v>9763357.879999999</v>
      </c>
    </row>
    <row r="1779" spans="1:12" ht="48" x14ac:dyDescent="0.2">
      <c r="A1779" s="197">
        <f t="shared" si="27"/>
        <v>1778</v>
      </c>
      <c r="B1779" s="118" t="s">
        <v>2532</v>
      </c>
      <c r="C1779" s="123" t="s">
        <v>2615</v>
      </c>
      <c r="D1779" s="118" t="s">
        <v>2616</v>
      </c>
      <c r="E1779" s="123" t="s">
        <v>2622</v>
      </c>
      <c r="F1779" s="118" t="s">
        <v>2618</v>
      </c>
      <c r="G1779" s="118" t="s">
        <v>2618</v>
      </c>
      <c r="H1779" s="19"/>
      <c r="I1779" s="118" t="s">
        <v>2619</v>
      </c>
      <c r="J1779" s="124" t="s">
        <v>2620</v>
      </c>
      <c r="K1779" s="132" t="s">
        <v>2793</v>
      </c>
      <c r="L1779" s="287">
        <v>1600000</v>
      </c>
    </row>
    <row r="1780" spans="1:12" ht="48" x14ac:dyDescent="0.2">
      <c r="A1780" s="197">
        <f t="shared" si="27"/>
        <v>1779</v>
      </c>
      <c r="B1780" s="118" t="s">
        <v>2532</v>
      </c>
      <c r="C1780" s="123" t="s">
        <v>2615</v>
      </c>
      <c r="D1780" s="118" t="s">
        <v>2616</v>
      </c>
      <c r="E1780" s="123" t="s">
        <v>2622</v>
      </c>
      <c r="F1780" s="118" t="s">
        <v>2618</v>
      </c>
      <c r="G1780" s="118" t="s">
        <v>2618</v>
      </c>
      <c r="H1780" s="19"/>
      <c r="I1780" s="118" t="s">
        <v>2619</v>
      </c>
      <c r="J1780" s="124" t="s">
        <v>2620</v>
      </c>
      <c r="K1780" s="132" t="s">
        <v>2794</v>
      </c>
      <c r="L1780" s="287">
        <v>1198950</v>
      </c>
    </row>
    <row r="1781" spans="1:12" ht="36" x14ac:dyDescent="0.2">
      <c r="A1781" s="197">
        <f t="shared" si="27"/>
        <v>1780</v>
      </c>
      <c r="B1781" s="118" t="s">
        <v>2532</v>
      </c>
      <c r="C1781" s="123" t="s">
        <v>2615</v>
      </c>
      <c r="D1781" s="118" t="s">
        <v>2616</v>
      </c>
      <c r="E1781" s="123" t="s">
        <v>2622</v>
      </c>
      <c r="F1781" s="118" t="s">
        <v>2618</v>
      </c>
      <c r="G1781" s="118" t="s">
        <v>2618</v>
      </c>
      <c r="H1781" s="19"/>
      <c r="I1781" s="118" t="s">
        <v>2619</v>
      </c>
      <c r="J1781" s="124" t="s">
        <v>2620</v>
      </c>
      <c r="K1781" s="132" t="s">
        <v>2795</v>
      </c>
      <c r="L1781" s="287">
        <v>523542.4</v>
      </c>
    </row>
    <row r="1782" spans="1:12" ht="24" x14ac:dyDescent="0.2">
      <c r="A1782" s="197">
        <f t="shared" si="27"/>
        <v>1781</v>
      </c>
      <c r="B1782" s="118" t="s">
        <v>2532</v>
      </c>
      <c r="C1782" s="123" t="s">
        <v>2615</v>
      </c>
      <c r="D1782" s="118" t="s">
        <v>2616</v>
      </c>
      <c r="E1782" s="123" t="s">
        <v>2622</v>
      </c>
      <c r="F1782" s="118" t="s">
        <v>2618</v>
      </c>
      <c r="G1782" s="118" t="s">
        <v>2618</v>
      </c>
      <c r="H1782" s="19"/>
      <c r="I1782" s="118" t="s">
        <v>2619</v>
      </c>
      <c r="J1782" s="124" t="s">
        <v>2620</v>
      </c>
      <c r="K1782" s="132" t="s">
        <v>2796</v>
      </c>
      <c r="L1782" s="287">
        <v>504450</v>
      </c>
    </row>
    <row r="1783" spans="1:12" ht="24" x14ac:dyDescent="0.2">
      <c r="A1783" s="197">
        <f t="shared" si="27"/>
        <v>1782</v>
      </c>
      <c r="B1783" s="118" t="s">
        <v>2532</v>
      </c>
      <c r="C1783" s="123" t="s">
        <v>2615</v>
      </c>
      <c r="D1783" s="118" t="s">
        <v>2616</v>
      </c>
      <c r="E1783" s="123" t="s">
        <v>2622</v>
      </c>
      <c r="F1783" s="118" t="s">
        <v>2618</v>
      </c>
      <c r="G1783" s="118" t="s">
        <v>2618</v>
      </c>
      <c r="H1783" s="19"/>
      <c r="I1783" s="118" t="s">
        <v>2619</v>
      </c>
      <c r="J1783" s="124" t="s">
        <v>2620</v>
      </c>
      <c r="K1783" s="132" t="s">
        <v>2797</v>
      </c>
      <c r="L1783" s="287">
        <v>4881372</v>
      </c>
    </row>
    <row r="1784" spans="1:12" ht="60" x14ac:dyDescent="0.2">
      <c r="A1784" s="197">
        <f t="shared" si="27"/>
        <v>1783</v>
      </c>
      <c r="B1784" s="118" t="s">
        <v>2532</v>
      </c>
      <c r="C1784" s="123" t="s">
        <v>2615</v>
      </c>
      <c r="D1784" s="118" t="s">
        <v>2616</v>
      </c>
      <c r="E1784" s="123" t="s">
        <v>2622</v>
      </c>
      <c r="F1784" s="118" t="s">
        <v>2618</v>
      </c>
      <c r="G1784" s="118" t="s">
        <v>2618</v>
      </c>
      <c r="H1784" s="19"/>
      <c r="I1784" s="118" t="s">
        <v>2619</v>
      </c>
      <c r="J1784" s="124" t="s">
        <v>2620</v>
      </c>
      <c r="K1784" s="132" t="s">
        <v>2798</v>
      </c>
      <c r="L1784" s="287">
        <v>3300000</v>
      </c>
    </row>
    <row r="1785" spans="1:12" ht="36" x14ac:dyDescent="0.2">
      <c r="A1785" s="197">
        <f t="shared" si="27"/>
        <v>1784</v>
      </c>
      <c r="B1785" s="118" t="s">
        <v>2532</v>
      </c>
      <c r="C1785" s="123" t="s">
        <v>2615</v>
      </c>
      <c r="D1785" s="118" t="s">
        <v>2616</v>
      </c>
      <c r="E1785" s="123" t="s">
        <v>2622</v>
      </c>
      <c r="F1785" s="118" t="s">
        <v>2618</v>
      </c>
      <c r="G1785" s="118" t="s">
        <v>2618</v>
      </c>
      <c r="H1785" s="19"/>
      <c r="I1785" s="118" t="s">
        <v>2619</v>
      </c>
      <c r="J1785" s="124" t="s">
        <v>2620</v>
      </c>
      <c r="K1785" s="132" t="s">
        <v>2799</v>
      </c>
      <c r="L1785" s="287">
        <v>782704.10000000009</v>
      </c>
    </row>
    <row r="1786" spans="1:12" ht="36" x14ac:dyDescent="0.2">
      <c r="A1786" s="197">
        <f t="shared" si="27"/>
        <v>1785</v>
      </c>
      <c r="B1786" s="118" t="s">
        <v>2532</v>
      </c>
      <c r="C1786" s="123" t="s">
        <v>2615</v>
      </c>
      <c r="D1786" s="118" t="s">
        <v>2616</v>
      </c>
      <c r="E1786" s="123" t="s">
        <v>2622</v>
      </c>
      <c r="F1786" s="118" t="s">
        <v>2618</v>
      </c>
      <c r="G1786" s="118" t="s">
        <v>2618</v>
      </c>
      <c r="H1786" s="19"/>
      <c r="I1786" s="118" t="s">
        <v>2619</v>
      </c>
      <c r="J1786" s="124" t="s">
        <v>2620</v>
      </c>
      <c r="K1786" s="132" t="s">
        <v>2800</v>
      </c>
      <c r="L1786" s="287">
        <v>1390500</v>
      </c>
    </row>
    <row r="1787" spans="1:12" ht="24" x14ac:dyDescent="0.2">
      <c r="A1787" s="197">
        <f t="shared" si="27"/>
        <v>1786</v>
      </c>
      <c r="B1787" s="118" t="s">
        <v>2532</v>
      </c>
      <c r="C1787" s="123" t="s">
        <v>2615</v>
      </c>
      <c r="D1787" s="118" t="s">
        <v>2616</v>
      </c>
      <c r="E1787" s="123" t="s">
        <v>2622</v>
      </c>
      <c r="F1787" s="118" t="s">
        <v>2618</v>
      </c>
      <c r="G1787" s="118" t="s">
        <v>2618</v>
      </c>
      <c r="H1787" s="19"/>
      <c r="I1787" s="118" t="s">
        <v>2619</v>
      </c>
      <c r="J1787" s="124" t="s">
        <v>2620</v>
      </c>
      <c r="K1787" s="132" t="s">
        <v>2801</v>
      </c>
      <c r="L1787" s="287">
        <v>1709138.94</v>
      </c>
    </row>
    <row r="1788" spans="1:12" ht="24" x14ac:dyDescent="0.2">
      <c r="A1788" s="197">
        <f t="shared" si="27"/>
        <v>1787</v>
      </c>
      <c r="B1788" s="118" t="s">
        <v>2532</v>
      </c>
      <c r="C1788" s="123" t="s">
        <v>2615</v>
      </c>
      <c r="D1788" s="118" t="s">
        <v>2616</v>
      </c>
      <c r="E1788" s="123" t="s">
        <v>2622</v>
      </c>
      <c r="F1788" s="118" t="s">
        <v>2618</v>
      </c>
      <c r="G1788" s="118" t="s">
        <v>2618</v>
      </c>
      <c r="H1788" s="19"/>
      <c r="I1788" s="118" t="s">
        <v>2619</v>
      </c>
      <c r="J1788" s="124" t="s">
        <v>2620</v>
      </c>
      <c r="K1788" s="132" t="s">
        <v>2802</v>
      </c>
      <c r="L1788" s="287">
        <v>3908514</v>
      </c>
    </row>
    <row r="1789" spans="1:12" ht="24" x14ac:dyDescent="0.2">
      <c r="A1789" s="197">
        <f t="shared" si="27"/>
        <v>1788</v>
      </c>
      <c r="B1789" s="118" t="s">
        <v>2532</v>
      </c>
      <c r="C1789" s="123" t="s">
        <v>2615</v>
      </c>
      <c r="D1789" s="118" t="s">
        <v>2616</v>
      </c>
      <c r="E1789" s="123" t="s">
        <v>2622</v>
      </c>
      <c r="F1789" s="118" t="s">
        <v>2618</v>
      </c>
      <c r="G1789" s="118" t="s">
        <v>2618</v>
      </c>
      <c r="H1789" s="19"/>
      <c r="I1789" s="118" t="s">
        <v>2619</v>
      </c>
      <c r="J1789" s="124" t="s">
        <v>2620</v>
      </c>
      <c r="K1789" s="132" t="s">
        <v>2803</v>
      </c>
      <c r="L1789" s="287">
        <v>1910631.53</v>
      </c>
    </row>
    <row r="1790" spans="1:12" ht="24" x14ac:dyDescent="0.2">
      <c r="A1790" s="197">
        <f t="shared" si="27"/>
        <v>1789</v>
      </c>
      <c r="B1790" s="118" t="s">
        <v>2532</v>
      </c>
      <c r="C1790" s="123" t="s">
        <v>2615</v>
      </c>
      <c r="D1790" s="118" t="s">
        <v>2616</v>
      </c>
      <c r="E1790" s="123" t="s">
        <v>2622</v>
      </c>
      <c r="F1790" s="118" t="s">
        <v>2618</v>
      </c>
      <c r="G1790" s="118" t="s">
        <v>2618</v>
      </c>
      <c r="H1790" s="19"/>
      <c r="I1790" s="118" t="s">
        <v>2619</v>
      </c>
      <c r="J1790" s="124" t="s">
        <v>2620</v>
      </c>
      <c r="K1790" s="132" t="s">
        <v>2804</v>
      </c>
      <c r="L1790" s="287">
        <v>3087046.22</v>
      </c>
    </row>
    <row r="1791" spans="1:12" ht="36" x14ac:dyDescent="0.2">
      <c r="A1791" s="197">
        <f t="shared" si="27"/>
        <v>1790</v>
      </c>
      <c r="B1791" s="118" t="s">
        <v>2532</v>
      </c>
      <c r="C1791" s="123" t="s">
        <v>2615</v>
      </c>
      <c r="D1791" s="118" t="s">
        <v>2616</v>
      </c>
      <c r="E1791" s="123" t="s">
        <v>2622</v>
      </c>
      <c r="F1791" s="118" t="s">
        <v>2618</v>
      </c>
      <c r="G1791" s="118" t="s">
        <v>2618</v>
      </c>
      <c r="H1791" s="19"/>
      <c r="I1791" s="118" t="s">
        <v>2619</v>
      </c>
      <c r="J1791" s="124" t="s">
        <v>2620</v>
      </c>
      <c r="K1791" s="132" t="s">
        <v>2805</v>
      </c>
      <c r="L1791" s="287">
        <v>900000</v>
      </c>
    </row>
    <row r="1792" spans="1:12" ht="24" x14ac:dyDescent="0.2">
      <c r="A1792" s="197">
        <f t="shared" si="27"/>
        <v>1791</v>
      </c>
      <c r="B1792" s="118" t="s">
        <v>2532</v>
      </c>
      <c r="C1792" s="123" t="s">
        <v>2615</v>
      </c>
      <c r="D1792" s="118" t="s">
        <v>2616</v>
      </c>
      <c r="E1792" s="123" t="s">
        <v>2622</v>
      </c>
      <c r="F1792" s="118" t="s">
        <v>2618</v>
      </c>
      <c r="G1792" s="118" t="s">
        <v>2618</v>
      </c>
      <c r="H1792" s="19"/>
      <c r="I1792" s="118" t="s">
        <v>2619</v>
      </c>
      <c r="J1792" s="124" t="s">
        <v>2620</v>
      </c>
      <c r="K1792" s="132" t="s">
        <v>2806</v>
      </c>
      <c r="L1792" s="287">
        <v>5260000</v>
      </c>
    </row>
    <row r="1793" spans="1:12" ht="24" x14ac:dyDescent="0.2">
      <c r="A1793" s="197">
        <f t="shared" si="27"/>
        <v>1792</v>
      </c>
      <c r="B1793" s="118" t="s">
        <v>2532</v>
      </c>
      <c r="C1793" s="123" t="s">
        <v>2615</v>
      </c>
      <c r="D1793" s="118" t="s">
        <v>2616</v>
      </c>
      <c r="E1793" s="123" t="s">
        <v>2622</v>
      </c>
      <c r="F1793" s="118" t="s">
        <v>2618</v>
      </c>
      <c r="G1793" s="118" t="s">
        <v>2618</v>
      </c>
      <c r="H1793" s="19"/>
      <c r="I1793" s="118" t="s">
        <v>2619</v>
      </c>
      <c r="J1793" s="124" t="s">
        <v>2620</v>
      </c>
      <c r="K1793" s="132" t="s">
        <v>2807</v>
      </c>
      <c r="L1793" s="287">
        <v>991080.97</v>
      </c>
    </row>
    <row r="1794" spans="1:12" ht="36" x14ac:dyDescent="0.2">
      <c r="A1794" s="197">
        <f t="shared" si="27"/>
        <v>1793</v>
      </c>
      <c r="B1794" s="118" t="s">
        <v>2532</v>
      </c>
      <c r="C1794" s="123" t="s">
        <v>2615</v>
      </c>
      <c r="D1794" s="118" t="s">
        <v>2616</v>
      </c>
      <c r="E1794" s="123" t="s">
        <v>2622</v>
      </c>
      <c r="F1794" s="118" t="s">
        <v>2618</v>
      </c>
      <c r="G1794" s="118" t="s">
        <v>2618</v>
      </c>
      <c r="H1794" s="19"/>
      <c r="I1794" s="118" t="s">
        <v>2619</v>
      </c>
      <c r="J1794" s="124" t="s">
        <v>2620</v>
      </c>
      <c r="K1794" s="132" t="s">
        <v>2808</v>
      </c>
      <c r="L1794" s="287">
        <v>8179052</v>
      </c>
    </row>
    <row r="1795" spans="1:12" ht="24" x14ac:dyDescent="0.2">
      <c r="A1795" s="197">
        <f t="shared" si="27"/>
        <v>1794</v>
      </c>
      <c r="B1795" s="118" t="s">
        <v>2532</v>
      </c>
      <c r="C1795" s="123" t="s">
        <v>2615</v>
      </c>
      <c r="D1795" s="118" t="s">
        <v>2616</v>
      </c>
      <c r="E1795" s="123" t="s">
        <v>2622</v>
      </c>
      <c r="F1795" s="118" t="s">
        <v>2618</v>
      </c>
      <c r="G1795" s="118" t="s">
        <v>2618</v>
      </c>
      <c r="H1795" s="19"/>
      <c r="I1795" s="118" t="s">
        <v>2619</v>
      </c>
      <c r="J1795" s="124" t="s">
        <v>2620</v>
      </c>
      <c r="K1795" s="132" t="s">
        <v>2809</v>
      </c>
      <c r="L1795" s="287">
        <v>5713979.1900000004</v>
      </c>
    </row>
    <row r="1796" spans="1:12" ht="60" x14ac:dyDescent="0.2">
      <c r="A1796" s="197">
        <f t="shared" si="27"/>
        <v>1795</v>
      </c>
      <c r="B1796" s="118" t="s">
        <v>2532</v>
      </c>
      <c r="C1796" s="123" t="s">
        <v>2615</v>
      </c>
      <c r="D1796" s="118" t="s">
        <v>2616</v>
      </c>
      <c r="E1796" s="123" t="s">
        <v>2622</v>
      </c>
      <c r="F1796" s="118" t="s">
        <v>2618</v>
      </c>
      <c r="G1796" s="118" t="s">
        <v>2618</v>
      </c>
      <c r="H1796" s="19"/>
      <c r="I1796" s="118" t="s">
        <v>2619</v>
      </c>
      <c r="J1796" s="124" t="s">
        <v>2620</v>
      </c>
      <c r="K1796" s="132" t="s">
        <v>2810</v>
      </c>
      <c r="L1796" s="287">
        <v>3148590.31</v>
      </c>
    </row>
    <row r="1797" spans="1:12" ht="36" x14ac:dyDescent="0.2">
      <c r="A1797" s="197">
        <f t="shared" si="27"/>
        <v>1796</v>
      </c>
      <c r="B1797" s="118" t="s">
        <v>2532</v>
      </c>
      <c r="C1797" s="123" t="s">
        <v>2615</v>
      </c>
      <c r="D1797" s="118" t="s">
        <v>2616</v>
      </c>
      <c r="E1797" s="123" t="s">
        <v>2622</v>
      </c>
      <c r="F1797" s="118" t="s">
        <v>2618</v>
      </c>
      <c r="G1797" s="118" t="s">
        <v>2618</v>
      </c>
      <c r="H1797" s="19"/>
      <c r="I1797" s="118" t="s">
        <v>2619</v>
      </c>
      <c r="J1797" s="124" t="s">
        <v>2620</v>
      </c>
      <c r="K1797" s="132" t="s">
        <v>2775</v>
      </c>
      <c r="L1797" s="287">
        <v>3390414.02</v>
      </c>
    </row>
    <row r="1798" spans="1:12" ht="36" x14ac:dyDescent="0.2">
      <c r="A1798" s="197">
        <f t="shared" ref="A1798:A1861" si="28">A1797+1</f>
        <v>1797</v>
      </c>
      <c r="B1798" s="118" t="s">
        <v>2532</v>
      </c>
      <c r="C1798" s="123" t="s">
        <v>2615</v>
      </c>
      <c r="D1798" s="118" t="s">
        <v>2616</v>
      </c>
      <c r="E1798" s="123" t="s">
        <v>2622</v>
      </c>
      <c r="F1798" s="118" t="s">
        <v>2618</v>
      </c>
      <c r="G1798" s="118" t="s">
        <v>2618</v>
      </c>
      <c r="H1798" s="19"/>
      <c r="I1798" s="118" t="s">
        <v>2619</v>
      </c>
      <c r="J1798" s="124" t="s">
        <v>2620</v>
      </c>
      <c r="K1798" s="132" t="s">
        <v>2811</v>
      </c>
      <c r="L1798" s="287">
        <v>4809129.9499999993</v>
      </c>
    </row>
    <row r="1799" spans="1:12" ht="36" x14ac:dyDescent="0.2">
      <c r="A1799" s="197">
        <f t="shared" si="28"/>
        <v>1798</v>
      </c>
      <c r="B1799" s="118" t="s">
        <v>2532</v>
      </c>
      <c r="C1799" s="123" t="s">
        <v>2615</v>
      </c>
      <c r="D1799" s="118" t="s">
        <v>2616</v>
      </c>
      <c r="E1799" s="123" t="s">
        <v>2622</v>
      </c>
      <c r="F1799" s="118" t="s">
        <v>2618</v>
      </c>
      <c r="G1799" s="118" t="s">
        <v>2618</v>
      </c>
      <c r="H1799" s="19"/>
      <c r="I1799" s="118" t="s">
        <v>2619</v>
      </c>
      <c r="J1799" s="124" t="s">
        <v>2620</v>
      </c>
      <c r="K1799" s="132" t="s">
        <v>2812</v>
      </c>
      <c r="L1799" s="287">
        <v>81225094.769999996</v>
      </c>
    </row>
    <row r="1800" spans="1:12" ht="24" x14ac:dyDescent="0.2">
      <c r="A1800" s="197">
        <f t="shared" si="28"/>
        <v>1799</v>
      </c>
      <c r="B1800" s="118" t="s">
        <v>2532</v>
      </c>
      <c r="C1800" s="123" t="s">
        <v>2615</v>
      </c>
      <c r="D1800" s="118" t="s">
        <v>2616</v>
      </c>
      <c r="E1800" s="123" t="s">
        <v>2622</v>
      </c>
      <c r="F1800" s="118" t="s">
        <v>2618</v>
      </c>
      <c r="G1800" s="118" t="s">
        <v>2618</v>
      </c>
      <c r="H1800" s="19"/>
      <c r="I1800" s="118" t="s">
        <v>2619</v>
      </c>
      <c r="J1800" s="124" t="s">
        <v>2620</v>
      </c>
      <c r="K1800" s="132" t="s">
        <v>2813</v>
      </c>
      <c r="L1800" s="287">
        <v>539594.69999999995</v>
      </c>
    </row>
    <row r="1801" spans="1:12" ht="36" x14ac:dyDescent="0.2">
      <c r="A1801" s="197">
        <f t="shared" si="28"/>
        <v>1800</v>
      </c>
      <c r="B1801" s="118" t="s">
        <v>2532</v>
      </c>
      <c r="C1801" s="123" t="s">
        <v>2615</v>
      </c>
      <c r="D1801" s="118" t="s">
        <v>2616</v>
      </c>
      <c r="E1801" s="123" t="s">
        <v>2622</v>
      </c>
      <c r="F1801" s="118" t="s">
        <v>2618</v>
      </c>
      <c r="G1801" s="118" t="s">
        <v>2618</v>
      </c>
      <c r="H1801" s="19"/>
      <c r="I1801" s="118" t="s">
        <v>2619</v>
      </c>
      <c r="J1801" s="124" t="s">
        <v>2620</v>
      </c>
      <c r="K1801" s="132" t="s">
        <v>2814</v>
      </c>
      <c r="L1801" s="287">
        <v>5192000</v>
      </c>
    </row>
    <row r="1802" spans="1:12" ht="60" x14ac:dyDescent="0.2">
      <c r="A1802" s="197">
        <f t="shared" si="28"/>
        <v>1801</v>
      </c>
      <c r="B1802" s="118" t="s">
        <v>2532</v>
      </c>
      <c r="C1802" s="123" t="s">
        <v>2615</v>
      </c>
      <c r="D1802" s="118" t="s">
        <v>2616</v>
      </c>
      <c r="E1802" s="123" t="s">
        <v>2622</v>
      </c>
      <c r="F1802" s="118" t="s">
        <v>2618</v>
      </c>
      <c r="G1802" s="118" t="s">
        <v>2618</v>
      </c>
      <c r="H1802" s="19"/>
      <c r="I1802" s="118" t="s">
        <v>2619</v>
      </c>
      <c r="J1802" s="124" t="s">
        <v>2620</v>
      </c>
      <c r="K1802" s="132" t="s">
        <v>2815</v>
      </c>
      <c r="L1802" s="287">
        <v>3858792.95</v>
      </c>
    </row>
    <row r="1803" spans="1:12" ht="24" x14ac:dyDescent="0.2">
      <c r="A1803" s="197">
        <f t="shared" si="28"/>
        <v>1802</v>
      </c>
      <c r="B1803" s="118" t="s">
        <v>2532</v>
      </c>
      <c r="C1803" s="123" t="s">
        <v>2615</v>
      </c>
      <c r="D1803" s="118" t="s">
        <v>2616</v>
      </c>
      <c r="E1803" s="123" t="s">
        <v>2622</v>
      </c>
      <c r="F1803" s="118" t="s">
        <v>2618</v>
      </c>
      <c r="G1803" s="118" t="s">
        <v>2618</v>
      </c>
      <c r="H1803" s="19"/>
      <c r="I1803" s="118" t="s">
        <v>2619</v>
      </c>
      <c r="J1803" s="124" t="s">
        <v>2620</v>
      </c>
      <c r="K1803" s="132" t="s">
        <v>2816</v>
      </c>
      <c r="L1803" s="287">
        <v>823904.33</v>
      </c>
    </row>
    <row r="1804" spans="1:12" ht="36" x14ac:dyDescent="0.2">
      <c r="A1804" s="197">
        <f t="shared" si="28"/>
        <v>1803</v>
      </c>
      <c r="B1804" s="118" t="s">
        <v>2532</v>
      </c>
      <c r="C1804" s="123" t="s">
        <v>2615</v>
      </c>
      <c r="D1804" s="118" t="s">
        <v>2616</v>
      </c>
      <c r="E1804" s="123" t="s">
        <v>2622</v>
      </c>
      <c r="F1804" s="118" t="s">
        <v>2618</v>
      </c>
      <c r="G1804" s="118" t="s">
        <v>2618</v>
      </c>
      <c r="H1804" s="19"/>
      <c r="I1804" s="118" t="s">
        <v>2619</v>
      </c>
      <c r="J1804" s="124" t="s">
        <v>2620</v>
      </c>
      <c r="K1804" s="132" t="s">
        <v>2817</v>
      </c>
      <c r="L1804" s="287">
        <v>940000</v>
      </c>
    </row>
    <row r="1805" spans="1:12" ht="24" x14ac:dyDescent="0.2">
      <c r="A1805" s="197">
        <f t="shared" si="28"/>
        <v>1804</v>
      </c>
      <c r="B1805" s="118" t="s">
        <v>2532</v>
      </c>
      <c r="C1805" s="123" t="s">
        <v>2615</v>
      </c>
      <c r="D1805" s="118" t="s">
        <v>2616</v>
      </c>
      <c r="E1805" s="123" t="s">
        <v>2622</v>
      </c>
      <c r="F1805" s="118" t="s">
        <v>2618</v>
      </c>
      <c r="G1805" s="118" t="s">
        <v>2618</v>
      </c>
      <c r="H1805" s="19"/>
      <c r="I1805" s="118" t="s">
        <v>2619</v>
      </c>
      <c r="J1805" s="124" t="s">
        <v>2620</v>
      </c>
      <c r="K1805" s="132" t="s">
        <v>2818</v>
      </c>
      <c r="L1805" s="287">
        <v>1914974.05</v>
      </c>
    </row>
    <row r="1806" spans="1:12" ht="24" x14ac:dyDescent="0.2">
      <c r="A1806" s="197">
        <f t="shared" si="28"/>
        <v>1805</v>
      </c>
      <c r="B1806" s="118" t="s">
        <v>2532</v>
      </c>
      <c r="C1806" s="123" t="s">
        <v>2615</v>
      </c>
      <c r="D1806" s="118" t="s">
        <v>2616</v>
      </c>
      <c r="E1806" s="123" t="s">
        <v>2622</v>
      </c>
      <c r="F1806" s="118" t="s">
        <v>2618</v>
      </c>
      <c r="G1806" s="118" t="s">
        <v>2618</v>
      </c>
      <c r="H1806" s="19"/>
      <c r="I1806" s="118" t="s">
        <v>2619</v>
      </c>
      <c r="J1806" s="124" t="s">
        <v>2620</v>
      </c>
      <c r="K1806" s="132" t="s">
        <v>2631</v>
      </c>
      <c r="L1806" s="287">
        <v>2391835.4700000002</v>
      </c>
    </row>
    <row r="1807" spans="1:12" ht="24" x14ac:dyDescent="0.2">
      <c r="A1807" s="197">
        <f t="shared" si="28"/>
        <v>1806</v>
      </c>
      <c r="B1807" s="118" t="s">
        <v>2532</v>
      </c>
      <c r="C1807" s="123" t="s">
        <v>2615</v>
      </c>
      <c r="D1807" s="118" t="s">
        <v>2616</v>
      </c>
      <c r="E1807" s="123" t="s">
        <v>2622</v>
      </c>
      <c r="F1807" s="118" t="s">
        <v>2618</v>
      </c>
      <c r="G1807" s="118" t="s">
        <v>2618</v>
      </c>
      <c r="H1807" s="19"/>
      <c r="I1807" s="118" t="s">
        <v>2619</v>
      </c>
      <c r="J1807" s="124" t="s">
        <v>2620</v>
      </c>
      <c r="K1807" s="132" t="s">
        <v>2819</v>
      </c>
      <c r="L1807" s="287">
        <v>3280000</v>
      </c>
    </row>
    <row r="1808" spans="1:12" ht="36" x14ac:dyDescent="0.2">
      <c r="A1808" s="197">
        <f t="shared" si="28"/>
        <v>1807</v>
      </c>
      <c r="B1808" s="118" t="s">
        <v>2532</v>
      </c>
      <c r="C1808" s="123" t="s">
        <v>2615</v>
      </c>
      <c r="D1808" s="118" t="s">
        <v>2616</v>
      </c>
      <c r="E1808" s="123" t="s">
        <v>2622</v>
      </c>
      <c r="F1808" s="118" t="s">
        <v>2618</v>
      </c>
      <c r="G1808" s="118" t="s">
        <v>2618</v>
      </c>
      <c r="H1808" s="19"/>
      <c r="I1808" s="118" t="s">
        <v>2619</v>
      </c>
      <c r="J1808" s="124" t="s">
        <v>2620</v>
      </c>
      <c r="K1808" s="132" t="s">
        <v>2820</v>
      </c>
      <c r="L1808" s="287">
        <v>8938998.5600000005</v>
      </c>
    </row>
    <row r="1809" spans="1:12" ht="24" x14ac:dyDescent="0.2">
      <c r="A1809" s="197">
        <f t="shared" si="28"/>
        <v>1808</v>
      </c>
      <c r="B1809" s="118" t="s">
        <v>2532</v>
      </c>
      <c r="C1809" s="123" t="s">
        <v>2615</v>
      </c>
      <c r="D1809" s="118" t="s">
        <v>2616</v>
      </c>
      <c r="E1809" s="123" t="s">
        <v>2622</v>
      </c>
      <c r="F1809" s="118" t="s">
        <v>2618</v>
      </c>
      <c r="G1809" s="118" t="s">
        <v>2618</v>
      </c>
      <c r="H1809" s="19"/>
      <c r="I1809" s="118" t="s">
        <v>2619</v>
      </c>
      <c r="J1809" s="124" t="s">
        <v>2620</v>
      </c>
      <c r="K1809" s="131" t="s">
        <v>2821</v>
      </c>
      <c r="L1809" s="287">
        <v>586756</v>
      </c>
    </row>
    <row r="1810" spans="1:12" ht="84" x14ac:dyDescent="0.2">
      <c r="A1810" s="197">
        <f t="shared" si="28"/>
        <v>1809</v>
      </c>
      <c r="B1810" s="118" t="s">
        <v>2532</v>
      </c>
      <c r="C1810" s="123" t="s">
        <v>2615</v>
      </c>
      <c r="D1810" s="118" t="s">
        <v>2616</v>
      </c>
      <c r="E1810" s="123" t="s">
        <v>2622</v>
      </c>
      <c r="F1810" s="118" t="s">
        <v>2618</v>
      </c>
      <c r="G1810" s="118" t="s">
        <v>2618</v>
      </c>
      <c r="H1810" s="19"/>
      <c r="I1810" s="118" t="s">
        <v>2619</v>
      </c>
      <c r="J1810" s="124" t="s">
        <v>2620</v>
      </c>
      <c r="K1810" s="131" t="s">
        <v>2822</v>
      </c>
      <c r="L1810" s="287">
        <v>1385479.28</v>
      </c>
    </row>
    <row r="1811" spans="1:12" ht="36" x14ac:dyDescent="0.2">
      <c r="A1811" s="197">
        <f t="shared" si="28"/>
        <v>1810</v>
      </c>
      <c r="B1811" s="167" t="s">
        <v>2823</v>
      </c>
      <c r="C1811" s="167" t="s">
        <v>2824</v>
      </c>
      <c r="D1811" s="167" t="s">
        <v>2825</v>
      </c>
      <c r="E1811" s="167" t="s">
        <v>2826</v>
      </c>
      <c r="F1811" s="167" t="s">
        <v>2827</v>
      </c>
      <c r="G1811" s="167" t="s">
        <v>2827</v>
      </c>
      <c r="H1811" s="167" t="s">
        <v>2828</v>
      </c>
      <c r="I1811" s="167" t="s">
        <v>2829</v>
      </c>
      <c r="J1811" s="133" t="s">
        <v>2830</v>
      </c>
      <c r="K1811" s="167" t="s">
        <v>2831</v>
      </c>
      <c r="L1811" s="214">
        <v>537006.28</v>
      </c>
    </row>
    <row r="1812" spans="1:12" ht="36" x14ac:dyDescent="0.2">
      <c r="A1812" s="197">
        <f t="shared" si="28"/>
        <v>1811</v>
      </c>
      <c r="B1812" s="167" t="s">
        <v>2823</v>
      </c>
      <c r="C1812" s="167" t="s">
        <v>2824</v>
      </c>
      <c r="D1812" s="167" t="s">
        <v>2825</v>
      </c>
      <c r="E1812" s="167" t="s">
        <v>2826</v>
      </c>
      <c r="F1812" s="167" t="s">
        <v>2827</v>
      </c>
      <c r="G1812" s="167" t="s">
        <v>2827</v>
      </c>
      <c r="H1812" s="167" t="s">
        <v>2828</v>
      </c>
      <c r="I1812" s="167" t="s">
        <v>2829</v>
      </c>
      <c r="J1812" s="133" t="s">
        <v>2830</v>
      </c>
      <c r="K1812" s="167" t="s">
        <v>2832</v>
      </c>
      <c r="L1812" s="214">
        <v>1055132</v>
      </c>
    </row>
    <row r="1813" spans="1:12" ht="36" x14ac:dyDescent="0.2">
      <c r="A1813" s="197">
        <f t="shared" si="28"/>
        <v>1812</v>
      </c>
      <c r="B1813" s="167" t="s">
        <v>2823</v>
      </c>
      <c r="C1813" s="167" t="s">
        <v>2824</v>
      </c>
      <c r="D1813" s="167" t="s">
        <v>2825</v>
      </c>
      <c r="E1813" s="167" t="s">
        <v>2826</v>
      </c>
      <c r="F1813" s="167" t="s">
        <v>2827</v>
      </c>
      <c r="G1813" s="167" t="s">
        <v>2827</v>
      </c>
      <c r="H1813" s="167" t="s">
        <v>2828</v>
      </c>
      <c r="I1813" s="167" t="s">
        <v>2829</v>
      </c>
      <c r="J1813" s="133" t="s">
        <v>2830</v>
      </c>
      <c r="K1813" s="167" t="s">
        <v>2833</v>
      </c>
      <c r="L1813" s="214">
        <v>1104230.1299999999</v>
      </c>
    </row>
    <row r="1814" spans="1:12" ht="36" x14ac:dyDescent="0.2">
      <c r="A1814" s="197">
        <f t="shared" si="28"/>
        <v>1813</v>
      </c>
      <c r="B1814" s="167" t="s">
        <v>2823</v>
      </c>
      <c r="C1814" s="167" t="s">
        <v>2824</v>
      </c>
      <c r="D1814" s="167" t="s">
        <v>2825</v>
      </c>
      <c r="E1814" s="167" t="s">
        <v>2826</v>
      </c>
      <c r="F1814" s="167" t="s">
        <v>2827</v>
      </c>
      <c r="G1814" s="167" t="s">
        <v>2827</v>
      </c>
      <c r="H1814" s="167" t="s">
        <v>2828</v>
      </c>
      <c r="I1814" s="167" t="s">
        <v>2829</v>
      </c>
      <c r="J1814" s="133" t="s">
        <v>2830</v>
      </c>
      <c r="K1814" s="167" t="s">
        <v>2834</v>
      </c>
      <c r="L1814" s="214">
        <v>1267865.2</v>
      </c>
    </row>
    <row r="1815" spans="1:12" ht="36" x14ac:dyDescent="0.2">
      <c r="A1815" s="197">
        <f t="shared" si="28"/>
        <v>1814</v>
      </c>
      <c r="B1815" s="167" t="s">
        <v>2823</v>
      </c>
      <c r="C1815" s="167" t="s">
        <v>2824</v>
      </c>
      <c r="D1815" s="167" t="s">
        <v>2825</v>
      </c>
      <c r="E1815" s="167" t="s">
        <v>2826</v>
      </c>
      <c r="F1815" s="167" t="s">
        <v>2827</v>
      </c>
      <c r="G1815" s="167" t="s">
        <v>2827</v>
      </c>
      <c r="H1815" s="167" t="s">
        <v>2828</v>
      </c>
      <c r="I1815" s="167" t="s">
        <v>2829</v>
      </c>
      <c r="J1815" s="133" t="s">
        <v>2830</v>
      </c>
      <c r="K1815" s="167" t="s">
        <v>2835</v>
      </c>
      <c r="L1815" s="214">
        <v>2225383.2000000002</v>
      </c>
    </row>
    <row r="1816" spans="1:12" ht="36" x14ac:dyDescent="0.2">
      <c r="A1816" s="197">
        <f t="shared" si="28"/>
        <v>1815</v>
      </c>
      <c r="B1816" s="167" t="s">
        <v>2823</v>
      </c>
      <c r="C1816" s="167" t="s">
        <v>2824</v>
      </c>
      <c r="D1816" s="167" t="s">
        <v>2825</v>
      </c>
      <c r="E1816" s="167" t="s">
        <v>2826</v>
      </c>
      <c r="F1816" s="167" t="s">
        <v>2827</v>
      </c>
      <c r="G1816" s="167" t="s">
        <v>2827</v>
      </c>
      <c r="H1816" s="167" t="s">
        <v>2828</v>
      </c>
      <c r="I1816" s="167" t="s">
        <v>2829</v>
      </c>
      <c r="J1816" s="133" t="s">
        <v>2830</v>
      </c>
      <c r="K1816" s="167" t="s">
        <v>2836</v>
      </c>
      <c r="L1816" s="214">
        <v>539088</v>
      </c>
    </row>
    <row r="1817" spans="1:12" ht="36" x14ac:dyDescent="0.2">
      <c r="A1817" s="197">
        <f t="shared" si="28"/>
        <v>1816</v>
      </c>
      <c r="B1817" s="167" t="s">
        <v>2823</v>
      </c>
      <c r="C1817" s="167" t="s">
        <v>2824</v>
      </c>
      <c r="D1817" s="167" t="s">
        <v>2825</v>
      </c>
      <c r="E1817" s="167" t="s">
        <v>2826</v>
      </c>
      <c r="F1817" s="167" t="s">
        <v>2827</v>
      </c>
      <c r="G1817" s="167" t="s">
        <v>2827</v>
      </c>
      <c r="H1817" s="167" t="s">
        <v>2828</v>
      </c>
      <c r="I1817" s="167" t="s">
        <v>2829</v>
      </c>
      <c r="J1817" s="133" t="s">
        <v>2830</v>
      </c>
      <c r="K1817" s="167" t="s">
        <v>2837</v>
      </c>
      <c r="L1817" s="214">
        <v>1117819.8799999999</v>
      </c>
    </row>
    <row r="1818" spans="1:12" ht="36" x14ac:dyDescent="0.2">
      <c r="A1818" s="197">
        <f t="shared" si="28"/>
        <v>1817</v>
      </c>
      <c r="B1818" s="167" t="s">
        <v>2823</v>
      </c>
      <c r="C1818" s="167" t="s">
        <v>2824</v>
      </c>
      <c r="D1818" s="167" t="s">
        <v>2825</v>
      </c>
      <c r="E1818" s="167" t="s">
        <v>2826</v>
      </c>
      <c r="F1818" s="167" t="s">
        <v>2827</v>
      </c>
      <c r="G1818" s="167" t="s">
        <v>2827</v>
      </c>
      <c r="H1818" s="167" t="s">
        <v>2828</v>
      </c>
      <c r="I1818" s="167" t="s">
        <v>2829</v>
      </c>
      <c r="J1818" s="133" t="s">
        <v>2830</v>
      </c>
      <c r="K1818" s="167" t="s">
        <v>2838</v>
      </c>
      <c r="L1818" s="214">
        <v>553971.6</v>
      </c>
    </row>
    <row r="1819" spans="1:12" ht="36" x14ac:dyDescent="0.2">
      <c r="A1819" s="197">
        <f t="shared" si="28"/>
        <v>1818</v>
      </c>
      <c r="B1819" s="167" t="s">
        <v>2823</v>
      </c>
      <c r="C1819" s="167" t="s">
        <v>2824</v>
      </c>
      <c r="D1819" s="167" t="s">
        <v>2825</v>
      </c>
      <c r="E1819" s="167" t="s">
        <v>2826</v>
      </c>
      <c r="F1819" s="167" t="s">
        <v>2827</v>
      </c>
      <c r="G1819" s="167" t="s">
        <v>2827</v>
      </c>
      <c r="H1819" s="167" t="s">
        <v>2828</v>
      </c>
      <c r="I1819" s="167" t="s">
        <v>2829</v>
      </c>
      <c r="J1819" s="133" t="s">
        <v>2830</v>
      </c>
      <c r="K1819" s="167" t="s">
        <v>2839</v>
      </c>
      <c r="L1819" s="214">
        <v>924077.25</v>
      </c>
    </row>
    <row r="1820" spans="1:12" ht="36" x14ac:dyDescent="0.2">
      <c r="A1820" s="197">
        <f t="shared" si="28"/>
        <v>1819</v>
      </c>
      <c r="B1820" s="167" t="s">
        <v>2823</v>
      </c>
      <c r="C1820" s="167" t="s">
        <v>2824</v>
      </c>
      <c r="D1820" s="167" t="s">
        <v>2825</v>
      </c>
      <c r="E1820" s="167" t="s">
        <v>2826</v>
      </c>
      <c r="F1820" s="167" t="s">
        <v>2827</v>
      </c>
      <c r="G1820" s="167" t="s">
        <v>2827</v>
      </c>
      <c r="H1820" s="167" t="s">
        <v>2828</v>
      </c>
      <c r="I1820" s="167" t="s">
        <v>2829</v>
      </c>
      <c r="J1820" s="133" t="s">
        <v>2830</v>
      </c>
      <c r="K1820" s="167" t="s">
        <v>2840</v>
      </c>
      <c r="L1820" s="214">
        <v>2131113.6</v>
      </c>
    </row>
    <row r="1821" spans="1:12" ht="36" x14ac:dyDescent="0.2">
      <c r="A1821" s="197">
        <f t="shared" si="28"/>
        <v>1820</v>
      </c>
      <c r="B1821" s="167" t="s">
        <v>2823</v>
      </c>
      <c r="C1821" s="167" t="s">
        <v>2824</v>
      </c>
      <c r="D1821" s="167" t="s">
        <v>2825</v>
      </c>
      <c r="E1821" s="167" t="s">
        <v>2826</v>
      </c>
      <c r="F1821" s="167" t="s">
        <v>2827</v>
      </c>
      <c r="G1821" s="167" t="s">
        <v>2827</v>
      </c>
      <c r="H1821" s="167" t="s">
        <v>2828</v>
      </c>
      <c r="I1821" s="167" t="s">
        <v>2829</v>
      </c>
      <c r="J1821" s="133" t="s">
        <v>2830</v>
      </c>
      <c r="K1821" s="167" t="s">
        <v>2841</v>
      </c>
      <c r="L1821" s="221">
        <v>859064.67</v>
      </c>
    </row>
    <row r="1822" spans="1:12" ht="36" x14ac:dyDescent="0.2">
      <c r="A1822" s="197">
        <f t="shared" si="28"/>
        <v>1821</v>
      </c>
      <c r="B1822" s="167" t="s">
        <v>2823</v>
      </c>
      <c r="C1822" s="167" t="s">
        <v>2824</v>
      </c>
      <c r="D1822" s="167" t="s">
        <v>2825</v>
      </c>
      <c r="E1822" s="167" t="s">
        <v>2826</v>
      </c>
      <c r="F1822" s="167" t="s">
        <v>2827</v>
      </c>
      <c r="G1822" s="167" t="s">
        <v>2827</v>
      </c>
      <c r="H1822" s="167" t="s">
        <v>2828</v>
      </c>
      <c r="I1822" s="167" t="s">
        <v>2829</v>
      </c>
      <c r="J1822" s="133" t="s">
        <v>2830</v>
      </c>
      <c r="K1822" s="167" t="s">
        <v>2842</v>
      </c>
      <c r="L1822" s="221">
        <v>541442.88</v>
      </c>
    </row>
    <row r="1823" spans="1:12" ht="36" x14ac:dyDescent="0.2">
      <c r="A1823" s="197">
        <f t="shared" si="28"/>
        <v>1822</v>
      </c>
      <c r="B1823" s="167" t="s">
        <v>2823</v>
      </c>
      <c r="C1823" s="167" t="s">
        <v>2824</v>
      </c>
      <c r="D1823" s="167" t="s">
        <v>2825</v>
      </c>
      <c r="E1823" s="167" t="s">
        <v>2826</v>
      </c>
      <c r="F1823" s="167" t="s">
        <v>2827</v>
      </c>
      <c r="G1823" s="167" t="s">
        <v>2827</v>
      </c>
      <c r="H1823" s="167" t="s">
        <v>2828</v>
      </c>
      <c r="I1823" s="167" t="s">
        <v>2829</v>
      </c>
      <c r="J1823" s="133" t="s">
        <v>2830</v>
      </c>
      <c r="K1823" s="167" t="s">
        <v>2843</v>
      </c>
      <c r="L1823" s="221">
        <v>2979213.72</v>
      </c>
    </row>
    <row r="1824" spans="1:12" ht="36" x14ac:dyDescent="0.2">
      <c r="A1824" s="197">
        <f t="shared" si="28"/>
        <v>1823</v>
      </c>
      <c r="B1824" s="167" t="s">
        <v>2823</v>
      </c>
      <c r="C1824" s="167" t="s">
        <v>2824</v>
      </c>
      <c r="D1824" s="167" t="s">
        <v>2825</v>
      </c>
      <c r="E1824" s="167" t="s">
        <v>2826</v>
      </c>
      <c r="F1824" s="167" t="s">
        <v>2827</v>
      </c>
      <c r="G1824" s="167" t="s">
        <v>2827</v>
      </c>
      <c r="H1824" s="167" t="s">
        <v>2828</v>
      </c>
      <c r="I1824" s="167" t="s">
        <v>2829</v>
      </c>
      <c r="J1824" s="133" t="s">
        <v>2830</v>
      </c>
      <c r="K1824" s="167" t="s">
        <v>2844</v>
      </c>
      <c r="L1824" s="221">
        <v>10470309</v>
      </c>
    </row>
    <row r="1825" spans="1:12" ht="36" x14ac:dyDescent="0.2">
      <c r="A1825" s="197">
        <f t="shared" si="28"/>
        <v>1824</v>
      </c>
      <c r="B1825" s="167" t="s">
        <v>2823</v>
      </c>
      <c r="C1825" s="167" t="s">
        <v>2824</v>
      </c>
      <c r="D1825" s="167" t="s">
        <v>2825</v>
      </c>
      <c r="E1825" s="167" t="s">
        <v>2826</v>
      </c>
      <c r="F1825" s="167" t="s">
        <v>2827</v>
      </c>
      <c r="G1825" s="167" t="s">
        <v>2827</v>
      </c>
      <c r="H1825" s="167" t="s">
        <v>2828</v>
      </c>
      <c r="I1825" s="167" t="s">
        <v>2829</v>
      </c>
      <c r="J1825" s="133" t="s">
        <v>2830</v>
      </c>
      <c r="K1825" s="167" t="s">
        <v>2845</v>
      </c>
      <c r="L1825" s="221">
        <v>32592454.133999996</v>
      </c>
    </row>
    <row r="1826" spans="1:12" ht="36" x14ac:dyDescent="0.2">
      <c r="A1826" s="197">
        <f t="shared" si="28"/>
        <v>1825</v>
      </c>
      <c r="B1826" s="167" t="s">
        <v>2823</v>
      </c>
      <c r="C1826" s="167" t="s">
        <v>2824</v>
      </c>
      <c r="D1826" s="167" t="s">
        <v>2825</v>
      </c>
      <c r="E1826" s="167" t="s">
        <v>2826</v>
      </c>
      <c r="F1826" s="167" t="s">
        <v>2827</v>
      </c>
      <c r="G1826" s="167" t="s">
        <v>2827</v>
      </c>
      <c r="H1826" s="167" t="s">
        <v>2828</v>
      </c>
      <c r="I1826" s="167" t="s">
        <v>2829</v>
      </c>
      <c r="J1826" s="133" t="s">
        <v>2830</v>
      </c>
      <c r="K1826" s="167" t="s">
        <v>2846</v>
      </c>
      <c r="L1826" s="221">
        <v>3828001.2100000004</v>
      </c>
    </row>
    <row r="1827" spans="1:12" ht="36" x14ac:dyDescent="0.2">
      <c r="A1827" s="197">
        <f t="shared" si="28"/>
        <v>1826</v>
      </c>
      <c r="B1827" s="167" t="s">
        <v>2823</v>
      </c>
      <c r="C1827" s="167" t="s">
        <v>2824</v>
      </c>
      <c r="D1827" s="167" t="s">
        <v>2825</v>
      </c>
      <c r="E1827" s="167" t="s">
        <v>2826</v>
      </c>
      <c r="F1827" s="167" t="s">
        <v>2827</v>
      </c>
      <c r="G1827" s="167" t="s">
        <v>2827</v>
      </c>
      <c r="H1827" s="167" t="s">
        <v>2828</v>
      </c>
      <c r="I1827" s="167" t="s">
        <v>2829</v>
      </c>
      <c r="J1827" s="133" t="s">
        <v>2830</v>
      </c>
      <c r="K1827" s="167" t="s">
        <v>2847</v>
      </c>
      <c r="L1827" s="221">
        <v>737962.05</v>
      </c>
    </row>
    <row r="1828" spans="1:12" ht="36" x14ac:dyDescent="0.2">
      <c r="A1828" s="197">
        <f t="shared" si="28"/>
        <v>1827</v>
      </c>
      <c r="B1828" s="167" t="s">
        <v>2823</v>
      </c>
      <c r="C1828" s="167" t="s">
        <v>2824</v>
      </c>
      <c r="D1828" s="167" t="s">
        <v>2825</v>
      </c>
      <c r="E1828" s="167" t="s">
        <v>2826</v>
      </c>
      <c r="F1828" s="167" t="s">
        <v>2827</v>
      </c>
      <c r="G1828" s="167" t="s">
        <v>2827</v>
      </c>
      <c r="H1828" s="167" t="s">
        <v>2828</v>
      </c>
      <c r="I1828" s="167" t="s">
        <v>2829</v>
      </c>
      <c r="J1828" s="133" t="s">
        <v>2830</v>
      </c>
      <c r="K1828" s="167" t="s">
        <v>2848</v>
      </c>
      <c r="L1828" s="221">
        <v>10494359.899999999</v>
      </c>
    </row>
    <row r="1829" spans="1:12" ht="36" x14ac:dyDescent="0.2">
      <c r="A1829" s="197">
        <f t="shared" si="28"/>
        <v>1828</v>
      </c>
      <c r="B1829" s="167" t="s">
        <v>2823</v>
      </c>
      <c r="C1829" s="167" t="s">
        <v>2824</v>
      </c>
      <c r="D1829" s="167" t="s">
        <v>2825</v>
      </c>
      <c r="E1829" s="167" t="s">
        <v>2826</v>
      </c>
      <c r="F1829" s="167" t="s">
        <v>2827</v>
      </c>
      <c r="G1829" s="167" t="s">
        <v>2827</v>
      </c>
      <c r="H1829" s="167" t="s">
        <v>2828</v>
      </c>
      <c r="I1829" s="167" t="s">
        <v>2829</v>
      </c>
      <c r="J1829" s="133" t="s">
        <v>2830</v>
      </c>
      <c r="K1829" s="167" t="s">
        <v>2849</v>
      </c>
      <c r="L1829" s="221">
        <v>3181019.7199999997</v>
      </c>
    </row>
    <row r="1830" spans="1:12" ht="36" x14ac:dyDescent="0.2">
      <c r="A1830" s="197">
        <f t="shared" si="28"/>
        <v>1829</v>
      </c>
      <c r="B1830" s="167" t="s">
        <v>2823</v>
      </c>
      <c r="C1830" s="167" t="s">
        <v>2824</v>
      </c>
      <c r="D1830" s="167" t="s">
        <v>2825</v>
      </c>
      <c r="E1830" s="167" t="s">
        <v>2826</v>
      </c>
      <c r="F1830" s="167" t="s">
        <v>2827</v>
      </c>
      <c r="G1830" s="167" t="s">
        <v>2827</v>
      </c>
      <c r="H1830" s="167" t="s">
        <v>2828</v>
      </c>
      <c r="I1830" s="167" t="s">
        <v>2829</v>
      </c>
      <c r="J1830" s="133" t="s">
        <v>2830</v>
      </c>
      <c r="K1830" s="167" t="s">
        <v>2850</v>
      </c>
      <c r="L1830" s="221">
        <v>7962124.3200000003</v>
      </c>
    </row>
    <row r="1831" spans="1:12" ht="36" x14ac:dyDescent="0.2">
      <c r="A1831" s="197">
        <f t="shared" si="28"/>
        <v>1830</v>
      </c>
      <c r="B1831" s="167" t="s">
        <v>2823</v>
      </c>
      <c r="C1831" s="167" t="s">
        <v>2824</v>
      </c>
      <c r="D1831" s="167" t="s">
        <v>2825</v>
      </c>
      <c r="E1831" s="167" t="s">
        <v>2826</v>
      </c>
      <c r="F1831" s="167" t="s">
        <v>2827</v>
      </c>
      <c r="G1831" s="167" t="s">
        <v>2827</v>
      </c>
      <c r="H1831" s="167" t="s">
        <v>2828</v>
      </c>
      <c r="I1831" s="167" t="s">
        <v>2829</v>
      </c>
      <c r="J1831" s="133" t="s">
        <v>2830</v>
      </c>
      <c r="K1831" s="167" t="s">
        <v>2851</v>
      </c>
      <c r="L1831" s="221">
        <v>1401848.6199999999</v>
      </c>
    </row>
    <row r="1832" spans="1:12" ht="36" x14ac:dyDescent="0.2">
      <c r="A1832" s="197">
        <f t="shared" si="28"/>
        <v>1831</v>
      </c>
      <c r="B1832" s="167" t="s">
        <v>2823</v>
      </c>
      <c r="C1832" s="167" t="s">
        <v>2824</v>
      </c>
      <c r="D1832" s="167" t="s">
        <v>2825</v>
      </c>
      <c r="E1832" s="167" t="s">
        <v>2826</v>
      </c>
      <c r="F1832" s="167" t="s">
        <v>2827</v>
      </c>
      <c r="G1832" s="167" t="s">
        <v>2827</v>
      </c>
      <c r="H1832" s="167" t="s">
        <v>2828</v>
      </c>
      <c r="I1832" s="167" t="s">
        <v>2829</v>
      </c>
      <c r="J1832" s="133" t="s">
        <v>2830</v>
      </c>
      <c r="K1832" s="167" t="s">
        <v>2852</v>
      </c>
      <c r="L1832" s="221">
        <v>3685812.8899999997</v>
      </c>
    </row>
    <row r="1833" spans="1:12" ht="36" x14ac:dyDescent="0.2">
      <c r="A1833" s="197">
        <f t="shared" si="28"/>
        <v>1832</v>
      </c>
      <c r="B1833" s="167" t="s">
        <v>2823</v>
      </c>
      <c r="C1833" s="167" t="s">
        <v>2824</v>
      </c>
      <c r="D1833" s="167" t="s">
        <v>2825</v>
      </c>
      <c r="E1833" s="167" t="s">
        <v>2826</v>
      </c>
      <c r="F1833" s="167" t="s">
        <v>2827</v>
      </c>
      <c r="G1833" s="167" t="s">
        <v>2827</v>
      </c>
      <c r="H1833" s="167" t="s">
        <v>2828</v>
      </c>
      <c r="I1833" s="167" t="s">
        <v>2829</v>
      </c>
      <c r="J1833" s="133" t="s">
        <v>2830</v>
      </c>
      <c r="K1833" s="167" t="s">
        <v>2853</v>
      </c>
      <c r="L1833" s="221">
        <v>3601154.4000000004</v>
      </c>
    </row>
    <row r="1834" spans="1:12" ht="36" x14ac:dyDescent="0.2">
      <c r="A1834" s="197">
        <f t="shared" si="28"/>
        <v>1833</v>
      </c>
      <c r="B1834" s="167" t="s">
        <v>2823</v>
      </c>
      <c r="C1834" s="167" t="s">
        <v>2824</v>
      </c>
      <c r="D1834" s="167" t="s">
        <v>2825</v>
      </c>
      <c r="E1834" s="167" t="s">
        <v>2826</v>
      </c>
      <c r="F1834" s="167" t="s">
        <v>2827</v>
      </c>
      <c r="G1834" s="167" t="s">
        <v>2827</v>
      </c>
      <c r="H1834" s="167" t="s">
        <v>2828</v>
      </c>
      <c r="I1834" s="167" t="s">
        <v>2829</v>
      </c>
      <c r="J1834" s="133" t="s">
        <v>2830</v>
      </c>
      <c r="K1834" s="167" t="s">
        <v>2854</v>
      </c>
      <c r="L1834" s="221">
        <v>531662.4</v>
      </c>
    </row>
    <row r="1835" spans="1:12" ht="36" x14ac:dyDescent="0.2">
      <c r="A1835" s="197">
        <f t="shared" si="28"/>
        <v>1834</v>
      </c>
      <c r="B1835" s="167" t="s">
        <v>2823</v>
      </c>
      <c r="C1835" s="167" t="s">
        <v>2824</v>
      </c>
      <c r="D1835" s="167" t="s">
        <v>2825</v>
      </c>
      <c r="E1835" s="167" t="s">
        <v>2826</v>
      </c>
      <c r="F1835" s="167" t="s">
        <v>2827</v>
      </c>
      <c r="G1835" s="167" t="s">
        <v>2827</v>
      </c>
      <c r="H1835" s="167" t="s">
        <v>2828</v>
      </c>
      <c r="I1835" s="167" t="s">
        <v>2829</v>
      </c>
      <c r="J1835" s="133" t="s">
        <v>2830</v>
      </c>
      <c r="K1835" s="167" t="s">
        <v>2855</v>
      </c>
      <c r="L1835" s="221">
        <v>704000</v>
      </c>
    </row>
    <row r="1836" spans="1:12" ht="36" x14ac:dyDescent="0.2">
      <c r="A1836" s="197">
        <f t="shared" si="28"/>
        <v>1835</v>
      </c>
      <c r="B1836" s="167" t="s">
        <v>2823</v>
      </c>
      <c r="C1836" s="167" t="s">
        <v>2824</v>
      </c>
      <c r="D1836" s="167" t="s">
        <v>2825</v>
      </c>
      <c r="E1836" s="167" t="s">
        <v>2826</v>
      </c>
      <c r="F1836" s="167" t="s">
        <v>2827</v>
      </c>
      <c r="G1836" s="167" t="s">
        <v>2827</v>
      </c>
      <c r="H1836" s="167" t="s">
        <v>2828</v>
      </c>
      <c r="I1836" s="167" t="s">
        <v>2829</v>
      </c>
      <c r="J1836" s="133" t="s">
        <v>2830</v>
      </c>
      <c r="K1836" s="167" t="s">
        <v>2856</v>
      </c>
      <c r="L1836" s="221">
        <v>2688192</v>
      </c>
    </row>
    <row r="1837" spans="1:12" ht="36" x14ac:dyDescent="0.2">
      <c r="A1837" s="197">
        <f t="shared" si="28"/>
        <v>1836</v>
      </c>
      <c r="B1837" s="167" t="s">
        <v>2823</v>
      </c>
      <c r="C1837" s="167" t="s">
        <v>2824</v>
      </c>
      <c r="D1837" s="167" t="s">
        <v>2825</v>
      </c>
      <c r="E1837" s="167" t="s">
        <v>2826</v>
      </c>
      <c r="F1837" s="167" t="s">
        <v>2827</v>
      </c>
      <c r="G1837" s="167" t="s">
        <v>2827</v>
      </c>
      <c r="H1837" s="167" t="s">
        <v>2828</v>
      </c>
      <c r="I1837" s="167" t="s">
        <v>2829</v>
      </c>
      <c r="J1837" s="133" t="s">
        <v>2830</v>
      </c>
      <c r="K1837" s="167" t="s">
        <v>2857</v>
      </c>
      <c r="L1837" s="221">
        <v>2688192</v>
      </c>
    </row>
    <row r="1838" spans="1:12" ht="36" x14ac:dyDescent="0.2">
      <c r="A1838" s="197">
        <f t="shared" si="28"/>
        <v>1837</v>
      </c>
      <c r="B1838" s="167" t="s">
        <v>2823</v>
      </c>
      <c r="C1838" s="167" t="s">
        <v>2824</v>
      </c>
      <c r="D1838" s="167" t="s">
        <v>2825</v>
      </c>
      <c r="E1838" s="167" t="s">
        <v>2826</v>
      </c>
      <c r="F1838" s="167" t="s">
        <v>2827</v>
      </c>
      <c r="G1838" s="167" t="s">
        <v>2827</v>
      </c>
      <c r="H1838" s="167" t="s">
        <v>2828</v>
      </c>
      <c r="I1838" s="167" t="s">
        <v>2829</v>
      </c>
      <c r="J1838" s="133" t="s">
        <v>2830</v>
      </c>
      <c r="K1838" s="167" t="s">
        <v>2858</v>
      </c>
      <c r="L1838" s="221">
        <v>1206066.5320000001</v>
      </c>
    </row>
    <row r="1839" spans="1:12" ht="36" x14ac:dyDescent="0.2">
      <c r="A1839" s="197">
        <f t="shared" si="28"/>
        <v>1838</v>
      </c>
      <c r="B1839" s="167" t="s">
        <v>2823</v>
      </c>
      <c r="C1839" s="167" t="s">
        <v>2824</v>
      </c>
      <c r="D1839" s="167" t="s">
        <v>2825</v>
      </c>
      <c r="E1839" s="167" t="s">
        <v>2826</v>
      </c>
      <c r="F1839" s="167" t="s">
        <v>2827</v>
      </c>
      <c r="G1839" s="167" t="s">
        <v>2827</v>
      </c>
      <c r="H1839" s="167" t="s">
        <v>2828</v>
      </c>
      <c r="I1839" s="167" t="s">
        <v>2829</v>
      </c>
      <c r="J1839" s="133" t="s">
        <v>2830</v>
      </c>
      <c r="K1839" s="167" t="s">
        <v>2859</v>
      </c>
      <c r="L1839" s="221">
        <v>1062531.07</v>
      </c>
    </row>
    <row r="1840" spans="1:12" ht="36" x14ac:dyDescent="0.2">
      <c r="A1840" s="197">
        <f t="shared" si="28"/>
        <v>1839</v>
      </c>
      <c r="B1840" s="167" t="s">
        <v>2823</v>
      </c>
      <c r="C1840" s="167" t="s">
        <v>2824</v>
      </c>
      <c r="D1840" s="167" t="s">
        <v>2825</v>
      </c>
      <c r="E1840" s="167" t="s">
        <v>2826</v>
      </c>
      <c r="F1840" s="167" t="s">
        <v>2827</v>
      </c>
      <c r="G1840" s="167" t="s">
        <v>2827</v>
      </c>
      <c r="H1840" s="167" t="s">
        <v>2828</v>
      </c>
      <c r="I1840" s="167" t="s">
        <v>2829</v>
      </c>
      <c r="J1840" s="133" t="s">
        <v>2830</v>
      </c>
      <c r="K1840" s="167" t="s">
        <v>2860</v>
      </c>
      <c r="L1840" s="221">
        <v>772464</v>
      </c>
    </row>
    <row r="1841" spans="1:12" ht="36" x14ac:dyDescent="0.2">
      <c r="A1841" s="197">
        <f t="shared" si="28"/>
        <v>1840</v>
      </c>
      <c r="B1841" s="167" t="s">
        <v>2823</v>
      </c>
      <c r="C1841" s="167" t="s">
        <v>2824</v>
      </c>
      <c r="D1841" s="167" t="s">
        <v>2825</v>
      </c>
      <c r="E1841" s="167" t="s">
        <v>2826</v>
      </c>
      <c r="F1841" s="167" t="s">
        <v>2827</v>
      </c>
      <c r="G1841" s="167" t="s">
        <v>2827</v>
      </c>
      <c r="H1841" s="167" t="s">
        <v>2828</v>
      </c>
      <c r="I1841" s="167" t="s">
        <v>2829</v>
      </c>
      <c r="J1841" s="133" t="s">
        <v>2830</v>
      </c>
      <c r="K1841" s="167" t="s">
        <v>2861</v>
      </c>
      <c r="L1841" s="221">
        <v>705423.92</v>
      </c>
    </row>
    <row r="1842" spans="1:12" ht="36" x14ac:dyDescent="0.2">
      <c r="A1842" s="197">
        <f t="shared" si="28"/>
        <v>1841</v>
      </c>
      <c r="B1842" s="167" t="s">
        <v>2823</v>
      </c>
      <c r="C1842" s="167" t="s">
        <v>2824</v>
      </c>
      <c r="D1842" s="167" t="s">
        <v>2825</v>
      </c>
      <c r="E1842" s="167" t="s">
        <v>2826</v>
      </c>
      <c r="F1842" s="167" t="s">
        <v>2827</v>
      </c>
      <c r="G1842" s="167" t="s">
        <v>2827</v>
      </c>
      <c r="H1842" s="167" t="s">
        <v>2828</v>
      </c>
      <c r="I1842" s="167" t="s">
        <v>2829</v>
      </c>
      <c r="J1842" s="133" t="s">
        <v>2830</v>
      </c>
      <c r="K1842" s="167" t="s">
        <v>2862</v>
      </c>
      <c r="L1842" s="221">
        <v>841792.34000000008</v>
      </c>
    </row>
    <row r="1843" spans="1:12" ht="36" x14ac:dyDescent="0.2">
      <c r="A1843" s="197">
        <f t="shared" si="28"/>
        <v>1842</v>
      </c>
      <c r="B1843" s="167" t="s">
        <v>2823</v>
      </c>
      <c r="C1843" s="167" t="s">
        <v>2824</v>
      </c>
      <c r="D1843" s="167" t="s">
        <v>2825</v>
      </c>
      <c r="E1843" s="167" t="s">
        <v>2826</v>
      </c>
      <c r="F1843" s="167" t="s">
        <v>2827</v>
      </c>
      <c r="G1843" s="167" t="s">
        <v>2827</v>
      </c>
      <c r="H1843" s="167" t="s">
        <v>2828</v>
      </c>
      <c r="I1843" s="167" t="s">
        <v>2829</v>
      </c>
      <c r="J1843" s="133" t="s">
        <v>2830</v>
      </c>
      <c r="K1843" s="167" t="s">
        <v>2863</v>
      </c>
      <c r="L1843" s="221">
        <v>996908.1399999999</v>
      </c>
    </row>
    <row r="1844" spans="1:12" ht="36" x14ac:dyDescent="0.2">
      <c r="A1844" s="197">
        <f t="shared" si="28"/>
        <v>1843</v>
      </c>
      <c r="B1844" s="167" t="s">
        <v>2823</v>
      </c>
      <c r="C1844" s="167" t="s">
        <v>2824</v>
      </c>
      <c r="D1844" s="167" t="s">
        <v>2825</v>
      </c>
      <c r="E1844" s="167" t="s">
        <v>2826</v>
      </c>
      <c r="F1844" s="167" t="s">
        <v>2827</v>
      </c>
      <c r="G1844" s="167" t="s">
        <v>2827</v>
      </c>
      <c r="H1844" s="167" t="s">
        <v>2828</v>
      </c>
      <c r="I1844" s="167" t="s">
        <v>2829</v>
      </c>
      <c r="J1844" s="133" t="s">
        <v>2830</v>
      </c>
      <c r="K1844" s="167" t="s">
        <v>2864</v>
      </c>
      <c r="L1844" s="221">
        <v>996908.1399999999</v>
      </c>
    </row>
    <row r="1845" spans="1:12" ht="36" x14ac:dyDescent="0.2">
      <c r="A1845" s="197">
        <f t="shared" si="28"/>
        <v>1844</v>
      </c>
      <c r="B1845" s="167" t="s">
        <v>2823</v>
      </c>
      <c r="C1845" s="167" t="s">
        <v>2824</v>
      </c>
      <c r="D1845" s="167" t="s">
        <v>2825</v>
      </c>
      <c r="E1845" s="167" t="s">
        <v>2826</v>
      </c>
      <c r="F1845" s="167" t="s">
        <v>2827</v>
      </c>
      <c r="G1845" s="167" t="s">
        <v>2827</v>
      </c>
      <c r="H1845" s="167" t="s">
        <v>2828</v>
      </c>
      <c r="I1845" s="167" t="s">
        <v>2829</v>
      </c>
      <c r="J1845" s="133" t="s">
        <v>2830</v>
      </c>
      <c r="K1845" s="167" t="s">
        <v>2865</v>
      </c>
      <c r="L1845" s="221">
        <v>1493349.12</v>
      </c>
    </row>
    <row r="1846" spans="1:12" ht="36" x14ac:dyDescent="0.2">
      <c r="A1846" s="197">
        <f t="shared" si="28"/>
        <v>1845</v>
      </c>
      <c r="B1846" s="167" t="s">
        <v>2823</v>
      </c>
      <c r="C1846" s="167" t="s">
        <v>2824</v>
      </c>
      <c r="D1846" s="167" t="s">
        <v>2825</v>
      </c>
      <c r="E1846" s="167" t="s">
        <v>2826</v>
      </c>
      <c r="F1846" s="167" t="s">
        <v>2827</v>
      </c>
      <c r="G1846" s="167" t="s">
        <v>2827</v>
      </c>
      <c r="H1846" s="167" t="s">
        <v>2828</v>
      </c>
      <c r="I1846" s="167" t="s">
        <v>2829</v>
      </c>
      <c r="J1846" s="133" t="s">
        <v>2830</v>
      </c>
      <c r="K1846" s="167" t="s">
        <v>2866</v>
      </c>
      <c r="L1846" s="221">
        <v>1477075.2</v>
      </c>
    </row>
    <row r="1847" spans="1:12" ht="36" x14ac:dyDescent="0.2">
      <c r="A1847" s="197">
        <f t="shared" si="28"/>
        <v>1846</v>
      </c>
      <c r="B1847" s="167" t="s">
        <v>2823</v>
      </c>
      <c r="C1847" s="167" t="s">
        <v>2824</v>
      </c>
      <c r="D1847" s="167" t="s">
        <v>2825</v>
      </c>
      <c r="E1847" s="167" t="s">
        <v>2826</v>
      </c>
      <c r="F1847" s="167" t="s">
        <v>2827</v>
      </c>
      <c r="G1847" s="167" t="s">
        <v>2827</v>
      </c>
      <c r="H1847" s="167" t="s">
        <v>2828</v>
      </c>
      <c r="I1847" s="167" t="s">
        <v>2829</v>
      </c>
      <c r="J1847" s="133" t="s">
        <v>2830</v>
      </c>
      <c r="K1847" s="167" t="s">
        <v>2867</v>
      </c>
      <c r="L1847" s="221">
        <v>796310.2</v>
      </c>
    </row>
    <row r="1848" spans="1:12" ht="36" x14ac:dyDescent="0.2">
      <c r="A1848" s="197">
        <f t="shared" si="28"/>
        <v>1847</v>
      </c>
      <c r="B1848" s="167" t="s">
        <v>2823</v>
      </c>
      <c r="C1848" s="167" t="s">
        <v>2824</v>
      </c>
      <c r="D1848" s="167" t="s">
        <v>2825</v>
      </c>
      <c r="E1848" s="167" t="s">
        <v>2826</v>
      </c>
      <c r="F1848" s="167" t="s">
        <v>2827</v>
      </c>
      <c r="G1848" s="167" t="s">
        <v>2827</v>
      </c>
      <c r="H1848" s="167" t="s">
        <v>2828</v>
      </c>
      <c r="I1848" s="167" t="s">
        <v>2829</v>
      </c>
      <c r="J1848" s="133" t="s">
        <v>2830</v>
      </c>
      <c r="K1848" s="167" t="s">
        <v>2868</v>
      </c>
      <c r="L1848" s="221">
        <v>794173.2</v>
      </c>
    </row>
    <row r="1849" spans="1:12" ht="36" x14ac:dyDescent="0.2">
      <c r="A1849" s="197">
        <f t="shared" si="28"/>
        <v>1848</v>
      </c>
      <c r="B1849" s="167" t="s">
        <v>2823</v>
      </c>
      <c r="C1849" s="167" t="s">
        <v>2824</v>
      </c>
      <c r="D1849" s="167" t="s">
        <v>2825</v>
      </c>
      <c r="E1849" s="167" t="s">
        <v>2826</v>
      </c>
      <c r="F1849" s="167" t="s">
        <v>2827</v>
      </c>
      <c r="G1849" s="167" t="s">
        <v>2827</v>
      </c>
      <c r="H1849" s="167" t="s">
        <v>2828</v>
      </c>
      <c r="I1849" s="167" t="s">
        <v>2829</v>
      </c>
      <c r="J1849" s="133" t="s">
        <v>2830</v>
      </c>
      <c r="K1849" s="167" t="s">
        <v>2869</v>
      </c>
      <c r="L1849" s="221">
        <v>1834627.2000000002</v>
      </c>
    </row>
    <row r="1850" spans="1:12" ht="36" x14ac:dyDescent="0.2">
      <c r="A1850" s="197">
        <f t="shared" si="28"/>
        <v>1849</v>
      </c>
      <c r="B1850" s="167" t="s">
        <v>2823</v>
      </c>
      <c r="C1850" s="167" t="s">
        <v>2824</v>
      </c>
      <c r="D1850" s="167" t="s">
        <v>2825</v>
      </c>
      <c r="E1850" s="167" t="s">
        <v>2826</v>
      </c>
      <c r="F1850" s="167" t="s">
        <v>2827</v>
      </c>
      <c r="G1850" s="167" t="s">
        <v>2827</v>
      </c>
      <c r="H1850" s="167" t="s">
        <v>2828</v>
      </c>
      <c r="I1850" s="167" t="s">
        <v>2829</v>
      </c>
      <c r="J1850" s="133" t="s">
        <v>2830</v>
      </c>
      <c r="K1850" s="167" t="s">
        <v>2870</v>
      </c>
      <c r="L1850" s="221">
        <v>835451.2</v>
      </c>
    </row>
    <row r="1851" spans="1:12" ht="36" x14ac:dyDescent="0.2">
      <c r="A1851" s="197">
        <f t="shared" si="28"/>
        <v>1850</v>
      </c>
      <c r="B1851" s="167" t="s">
        <v>2823</v>
      </c>
      <c r="C1851" s="167" t="s">
        <v>2824</v>
      </c>
      <c r="D1851" s="167" t="s">
        <v>2825</v>
      </c>
      <c r="E1851" s="167" t="s">
        <v>2826</v>
      </c>
      <c r="F1851" s="167" t="s">
        <v>2827</v>
      </c>
      <c r="G1851" s="167" t="s">
        <v>2827</v>
      </c>
      <c r="H1851" s="167" t="s">
        <v>2828</v>
      </c>
      <c r="I1851" s="167" t="s">
        <v>2829</v>
      </c>
      <c r="J1851" s="133" t="s">
        <v>2830</v>
      </c>
      <c r="K1851" s="167" t="s">
        <v>2871</v>
      </c>
      <c r="L1851" s="221">
        <v>835015.8</v>
      </c>
    </row>
    <row r="1852" spans="1:12" ht="36" x14ac:dyDescent="0.2">
      <c r="A1852" s="197">
        <f t="shared" si="28"/>
        <v>1851</v>
      </c>
      <c r="B1852" s="167" t="s">
        <v>2823</v>
      </c>
      <c r="C1852" s="167" t="s">
        <v>2824</v>
      </c>
      <c r="D1852" s="167" t="s">
        <v>2825</v>
      </c>
      <c r="E1852" s="167" t="s">
        <v>2826</v>
      </c>
      <c r="F1852" s="167" t="s">
        <v>2827</v>
      </c>
      <c r="G1852" s="167" t="s">
        <v>2827</v>
      </c>
      <c r="H1852" s="167" t="s">
        <v>2828</v>
      </c>
      <c r="I1852" s="167" t="s">
        <v>2829</v>
      </c>
      <c r="J1852" s="133" t="s">
        <v>2830</v>
      </c>
      <c r="K1852" s="167" t="s">
        <v>2872</v>
      </c>
      <c r="L1852" s="221">
        <v>914111.10000000009</v>
      </c>
    </row>
    <row r="1853" spans="1:12" ht="36" x14ac:dyDescent="0.2">
      <c r="A1853" s="197">
        <f t="shared" si="28"/>
        <v>1852</v>
      </c>
      <c r="B1853" s="167" t="s">
        <v>2823</v>
      </c>
      <c r="C1853" s="167" t="s">
        <v>2824</v>
      </c>
      <c r="D1853" s="167" t="s">
        <v>2825</v>
      </c>
      <c r="E1853" s="167" t="s">
        <v>2826</v>
      </c>
      <c r="F1853" s="167" t="s">
        <v>2827</v>
      </c>
      <c r="G1853" s="167" t="s">
        <v>2827</v>
      </c>
      <c r="H1853" s="167" t="s">
        <v>2828</v>
      </c>
      <c r="I1853" s="167" t="s">
        <v>2829</v>
      </c>
      <c r="J1853" s="133" t="s">
        <v>2830</v>
      </c>
      <c r="K1853" s="167" t="s">
        <v>2873</v>
      </c>
      <c r="L1853" s="221">
        <v>1328208</v>
      </c>
    </row>
    <row r="1854" spans="1:12" ht="36" x14ac:dyDescent="0.2">
      <c r="A1854" s="197">
        <f t="shared" si="28"/>
        <v>1853</v>
      </c>
      <c r="B1854" s="167" t="s">
        <v>2823</v>
      </c>
      <c r="C1854" s="167" t="s">
        <v>2824</v>
      </c>
      <c r="D1854" s="167" t="s">
        <v>2825</v>
      </c>
      <c r="E1854" s="167" t="s">
        <v>2826</v>
      </c>
      <c r="F1854" s="167" t="s">
        <v>2827</v>
      </c>
      <c r="G1854" s="167" t="s">
        <v>2827</v>
      </c>
      <c r="H1854" s="167" t="s">
        <v>2828</v>
      </c>
      <c r="I1854" s="167" t="s">
        <v>2829</v>
      </c>
      <c r="J1854" s="133" t="s">
        <v>2830</v>
      </c>
      <c r="K1854" s="167" t="s">
        <v>2874</v>
      </c>
      <c r="L1854" s="221">
        <v>958805.82000000007</v>
      </c>
    </row>
    <row r="1855" spans="1:12" ht="36" x14ac:dyDescent="0.2">
      <c r="A1855" s="197">
        <f t="shared" si="28"/>
        <v>1854</v>
      </c>
      <c r="B1855" s="167" t="s">
        <v>2823</v>
      </c>
      <c r="C1855" s="167" t="s">
        <v>2824</v>
      </c>
      <c r="D1855" s="167" t="s">
        <v>2825</v>
      </c>
      <c r="E1855" s="167" t="s">
        <v>2826</v>
      </c>
      <c r="F1855" s="167" t="s">
        <v>2827</v>
      </c>
      <c r="G1855" s="167" t="s">
        <v>2827</v>
      </c>
      <c r="H1855" s="167" t="s">
        <v>2828</v>
      </c>
      <c r="I1855" s="167" t="s">
        <v>2829</v>
      </c>
      <c r="J1855" s="133" t="s">
        <v>2830</v>
      </c>
      <c r="K1855" s="167" t="s">
        <v>2875</v>
      </c>
      <c r="L1855" s="221">
        <v>2456000</v>
      </c>
    </row>
    <row r="1856" spans="1:12" ht="36" x14ac:dyDescent="0.2">
      <c r="A1856" s="197">
        <f t="shared" si="28"/>
        <v>1855</v>
      </c>
      <c r="B1856" s="167" t="s">
        <v>2823</v>
      </c>
      <c r="C1856" s="167" t="s">
        <v>2824</v>
      </c>
      <c r="D1856" s="167" t="s">
        <v>2825</v>
      </c>
      <c r="E1856" s="167" t="s">
        <v>2826</v>
      </c>
      <c r="F1856" s="167" t="s">
        <v>2827</v>
      </c>
      <c r="G1856" s="167" t="s">
        <v>2827</v>
      </c>
      <c r="H1856" s="167" t="s">
        <v>2828</v>
      </c>
      <c r="I1856" s="167" t="s">
        <v>2829</v>
      </c>
      <c r="J1856" s="133" t="s">
        <v>2830</v>
      </c>
      <c r="K1856" s="167" t="s">
        <v>2876</v>
      </c>
      <c r="L1856" s="221">
        <v>2456000</v>
      </c>
    </row>
    <row r="1857" spans="1:12" ht="36" x14ac:dyDescent="0.2">
      <c r="A1857" s="197">
        <f t="shared" si="28"/>
        <v>1856</v>
      </c>
      <c r="B1857" s="167" t="s">
        <v>2823</v>
      </c>
      <c r="C1857" s="167" t="s">
        <v>2824</v>
      </c>
      <c r="D1857" s="167" t="s">
        <v>2825</v>
      </c>
      <c r="E1857" s="167" t="s">
        <v>2826</v>
      </c>
      <c r="F1857" s="167" t="s">
        <v>2827</v>
      </c>
      <c r="G1857" s="167" t="s">
        <v>2827</v>
      </c>
      <c r="H1857" s="167" t="s">
        <v>2828</v>
      </c>
      <c r="I1857" s="167" t="s">
        <v>2829</v>
      </c>
      <c r="J1857" s="133" t="s">
        <v>2830</v>
      </c>
      <c r="K1857" s="167" t="s">
        <v>2877</v>
      </c>
      <c r="L1857" s="221">
        <v>685804.12</v>
      </c>
    </row>
    <row r="1858" spans="1:12" ht="36" x14ac:dyDescent="0.2">
      <c r="A1858" s="197">
        <f t="shared" si="28"/>
        <v>1857</v>
      </c>
      <c r="B1858" s="167" t="s">
        <v>2823</v>
      </c>
      <c r="C1858" s="167" t="s">
        <v>2824</v>
      </c>
      <c r="D1858" s="167" t="s">
        <v>2825</v>
      </c>
      <c r="E1858" s="167" t="s">
        <v>2826</v>
      </c>
      <c r="F1858" s="167" t="s">
        <v>2827</v>
      </c>
      <c r="G1858" s="167" t="s">
        <v>2827</v>
      </c>
      <c r="H1858" s="167" t="s">
        <v>2828</v>
      </c>
      <c r="I1858" s="167" t="s">
        <v>2829</v>
      </c>
      <c r="J1858" s="133" t="s">
        <v>2830</v>
      </c>
      <c r="K1858" s="167" t="s">
        <v>2878</v>
      </c>
      <c r="L1858" s="221">
        <v>713819.52</v>
      </c>
    </row>
    <row r="1859" spans="1:12" ht="36" x14ac:dyDescent="0.2">
      <c r="A1859" s="197">
        <f t="shared" si="28"/>
        <v>1858</v>
      </c>
      <c r="B1859" s="167" t="s">
        <v>2823</v>
      </c>
      <c r="C1859" s="167" t="s">
        <v>2824</v>
      </c>
      <c r="D1859" s="167" t="s">
        <v>2825</v>
      </c>
      <c r="E1859" s="167" t="s">
        <v>2826</v>
      </c>
      <c r="F1859" s="167" t="s">
        <v>2827</v>
      </c>
      <c r="G1859" s="167" t="s">
        <v>2827</v>
      </c>
      <c r="H1859" s="167" t="s">
        <v>2828</v>
      </c>
      <c r="I1859" s="167" t="s">
        <v>2829</v>
      </c>
      <c r="J1859" s="133" t="s">
        <v>2830</v>
      </c>
      <c r="K1859" s="167" t="s">
        <v>2879</v>
      </c>
      <c r="L1859" s="221">
        <v>1103995.2</v>
      </c>
    </row>
    <row r="1860" spans="1:12" ht="36" x14ac:dyDescent="0.2">
      <c r="A1860" s="197">
        <f t="shared" si="28"/>
        <v>1859</v>
      </c>
      <c r="B1860" s="167" t="s">
        <v>2823</v>
      </c>
      <c r="C1860" s="167" t="s">
        <v>2824</v>
      </c>
      <c r="D1860" s="167" t="s">
        <v>2825</v>
      </c>
      <c r="E1860" s="167" t="s">
        <v>2826</v>
      </c>
      <c r="F1860" s="167" t="s">
        <v>2827</v>
      </c>
      <c r="G1860" s="167" t="s">
        <v>2827</v>
      </c>
      <c r="H1860" s="167" t="s">
        <v>2828</v>
      </c>
      <c r="I1860" s="167" t="s">
        <v>2829</v>
      </c>
      <c r="J1860" s="133" t="s">
        <v>2830</v>
      </c>
      <c r="K1860" s="167" t="s">
        <v>2880</v>
      </c>
      <c r="L1860" s="221">
        <v>1844548.62</v>
      </c>
    </row>
    <row r="1861" spans="1:12" ht="36" x14ac:dyDescent="0.2">
      <c r="A1861" s="197">
        <f t="shared" si="28"/>
        <v>1860</v>
      </c>
      <c r="B1861" s="167" t="s">
        <v>2823</v>
      </c>
      <c r="C1861" s="167" t="s">
        <v>2824</v>
      </c>
      <c r="D1861" s="167" t="s">
        <v>2825</v>
      </c>
      <c r="E1861" s="167" t="s">
        <v>2826</v>
      </c>
      <c r="F1861" s="167" t="s">
        <v>2827</v>
      </c>
      <c r="G1861" s="167" t="s">
        <v>2827</v>
      </c>
      <c r="H1861" s="167" t="s">
        <v>2828</v>
      </c>
      <c r="I1861" s="167" t="s">
        <v>2829</v>
      </c>
      <c r="J1861" s="133" t="s">
        <v>2830</v>
      </c>
      <c r="K1861" s="167" t="s">
        <v>2881</v>
      </c>
      <c r="L1861" s="221">
        <v>1935900</v>
      </c>
    </row>
    <row r="1862" spans="1:12" ht="36" x14ac:dyDescent="0.2">
      <c r="A1862" s="197">
        <f t="shared" ref="A1862:A1925" si="29">A1861+1</f>
        <v>1861</v>
      </c>
      <c r="B1862" s="167" t="s">
        <v>2823</v>
      </c>
      <c r="C1862" s="167" t="s">
        <v>2824</v>
      </c>
      <c r="D1862" s="167" t="s">
        <v>2825</v>
      </c>
      <c r="E1862" s="167" t="s">
        <v>2826</v>
      </c>
      <c r="F1862" s="167" t="s">
        <v>2827</v>
      </c>
      <c r="G1862" s="167" t="s">
        <v>2827</v>
      </c>
      <c r="H1862" s="167" t="s">
        <v>2828</v>
      </c>
      <c r="I1862" s="167" t="s">
        <v>2829</v>
      </c>
      <c r="J1862" s="133" t="s">
        <v>2830</v>
      </c>
      <c r="K1862" s="167" t="s">
        <v>2882</v>
      </c>
      <c r="L1862" s="221">
        <v>9902542.3699999992</v>
      </c>
    </row>
    <row r="1863" spans="1:12" ht="36" x14ac:dyDescent="0.2">
      <c r="A1863" s="197">
        <f t="shared" si="29"/>
        <v>1862</v>
      </c>
      <c r="B1863" s="167" t="s">
        <v>2823</v>
      </c>
      <c r="C1863" s="167" t="s">
        <v>2824</v>
      </c>
      <c r="D1863" s="167" t="s">
        <v>2825</v>
      </c>
      <c r="E1863" s="167" t="s">
        <v>2826</v>
      </c>
      <c r="F1863" s="167" t="s">
        <v>2827</v>
      </c>
      <c r="G1863" s="167" t="s">
        <v>2827</v>
      </c>
      <c r="H1863" s="167" t="s">
        <v>2828</v>
      </c>
      <c r="I1863" s="167" t="s">
        <v>2829</v>
      </c>
      <c r="J1863" s="133" t="s">
        <v>2830</v>
      </c>
      <c r="K1863" s="167" t="s">
        <v>2883</v>
      </c>
      <c r="L1863" s="221">
        <v>908481.11999999988</v>
      </c>
    </row>
    <row r="1864" spans="1:12" ht="36" x14ac:dyDescent="0.2">
      <c r="A1864" s="197">
        <f t="shared" si="29"/>
        <v>1863</v>
      </c>
      <c r="B1864" s="167" t="s">
        <v>2823</v>
      </c>
      <c r="C1864" s="167" t="s">
        <v>2824</v>
      </c>
      <c r="D1864" s="167" t="s">
        <v>2825</v>
      </c>
      <c r="E1864" s="167" t="s">
        <v>2826</v>
      </c>
      <c r="F1864" s="167" t="s">
        <v>2827</v>
      </c>
      <c r="G1864" s="167" t="s">
        <v>2827</v>
      </c>
      <c r="H1864" s="167" t="s">
        <v>2828</v>
      </c>
      <c r="I1864" s="167" t="s">
        <v>2829</v>
      </c>
      <c r="J1864" s="133" t="s">
        <v>2830</v>
      </c>
      <c r="K1864" s="167" t="s">
        <v>2884</v>
      </c>
      <c r="L1864" s="221">
        <v>1174490.6000000001</v>
      </c>
    </row>
    <row r="1865" spans="1:12" ht="36" x14ac:dyDescent="0.2">
      <c r="A1865" s="197">
        <f t="shared" si="29"/>
        <v>1864</v>
      </c>
      <c r="B1865" s="167" t="s">
        <v>2823</v>
      </c>
      <c r="C1865" s="167" t="s">
        <v>2824</v>
      </c>
      <c r="D1865" s="167" t="s">
        <v>2825</v>
      </c>
      <c r="E1865" s="167" t="s">
        <v>2826</v>
      </c>
      <c r="F1865" s="167" t="s">
        <v>2827</v>
      </c>
      <c r="G1865" s="167" t="s">
        <v>2827</v>
      </c>
      <c r="H1865" s="167" t="s">
        <v>2828</v>
      </c>
      <c r="I1865" s="167" t="s">
        <v>2829</v>
      </c>
      <c r="J1865" s="133" t="s">
        <v>2830</v>
      </c>
      <c r="K1865" s="167" t="s">
        <v>2885</v>
      </c>
      <c r="L1865" s="221">
        <v>3061608.8000000003</v>
      </c>
    </row>
    <row r="1866" spans="1:12" ht="36" x14ac:dyDescent="0.2">
      <c r="A1866" s="197">
        <f t="shared" si="29"/>
        <v>1865</v>
      </c>
      <c r="B1866" s="167" t="s">
        <v>2823</v>
      </c>
      <c r="C1866" s="167" t="s">
        <v>2824</v>
      </c>
      <c r="D1866" s="167" t="s">
        <v>2825</v>
      </c>
      <c r="E1866" s="167" t="s">
        <v>2826</v>
      </c>
      <c r="F1866" s="167" t="s">
        <v>2827</v>
      </c>
      <c r="G1866" s="167" t="s">
        <v>2827</v>
      </c>
      <c r="H1866" s="167" t="s">
        <v>2828</v>
      </c>
      <c r="I1866" s="167" t="s">
        <v>2829</v>
      </c>
      <c r="J1866" s="133" t="s">
        <v>2830</v>
      </c>
      <c r="K1866" s="167" t="s">
        <v>2886</v>
      </c>
      <c r="L1866" s="221">
        <v>750505.57333333336</v>
      </c>
    </row>
    <row r="1867" spans="1:12" ht="36" x14ac:dyDescent="0.2">
      <c r="A1867" s="197">
        <f t="shared" si="29"/>
        <v>1866</v>
      </c>
      <c r="B1867" s="167" t="s">
        <v>2823</v>
      </c>
      <c r="C1867" s="167" t="s">
        <v>2824</v>
      </c>
      <c r="D1867" s="167" t="s">
        <v>2825</v>
      </c>
      <c r="E1867" s="167" t="s">
        <v>2826</v>
      </c>
      <c r="F1867" s="167" t="s">
        <v>2827</v>
      </c>
      <c r="G1867" s="167" t="s">
        <v>2827</v>
      </c>
      <c r="H1867" s="167" t="s">
        <v>2828</v>
      </c>
      <c r="I1867" s="167" t="s">
        <v>2829</v>
      </c>
      <c r="J1867" s="133" t="s">
        <v>2830</v>
      </c>
      <c r="K1867" s="167" t="s">
        <v>2887</v>
      </c>
      <c r="L1867" s="221">
        <v>1974840</v>
      </c>
    </row>
    <row r="1868" spans="1:12" ht="36" x14ac:dyDescent="0.2">
      <c r="A1868" s="197">
        <f t="shared" si="29"/>
        <v>1867</v>
      </c>
      <c r="B1868" s="167" t="s">
        <v>2823</v>
      </c>
      <c r="C1868" s="167" t="s">
        <v>2824</v>
      </c>
      <c r="D1868" s="167" t="s">
        <v>2825</v>
      </c>
      <c r="E1868" s="167" t="s">
        <v>2826</v>
      </c>
      <c r="F1868" s="167" t="s">
        <v>2827</v>
      </c>
      <c r="G1868" s="167" t="s">
        <v>2827</v>
      </c>
      <c r="H1868" s="167" t="s">
        <v>2828</v>
      </c>
      <c r="I1868" s="167" t="s">
        <v>2829</v>
      </c>
      <c r="J1868" s="133" t="s">
        <v>2830</v>
      </c>
      <c r="K1868" s="167" t="s">
        <v>2888</v>
      </c>
      <c r="L1868" s="221">
        <v>507826</v>
      </c>
    </row>
    <row r="1869" spans="1:12" ht="36" x14ac:dyDescent="0.2">
      <c r="A1869" s="197">
        <f t="shared" si="29"/>
        <v>1868</v>
      </c>
      <c r="B1869" s="167" t="s">
        <v>2823</v>
      </c>
      <c r="C1869" s="167" t="s">
        <v>2824</v>
      </c>
      <c r="D1869" s="167" t="s">
        <v>2825</v>
      </c>
      <c r="E1869" s="167" t="s">
        <v>2826</v>
      </c>
      <c r="F1869" s="167" t="s">
        <v>2827</v>
      </c>
      <c r="G1869" s="167" t="s">
        <v>2827</v>
      </c>
      <c r="H1869" s="167" t="s">
        <v>2828</v>
      </c>
      <c r="I1869" s="167" t="s">
        <v>2829</v>
      </c>
      <c r="J1869" s="133" t="s">
        <v>2830</v>
      </c>
      <c r="K1869" s="167" t="s">
        <v>2889</v>
      </c>
      <c r="L1869" s="221">
        <v>2557727.8199999998</v>
      </c>
    </row>
    <row r="1870" spans="1:12" ht="36" x14ac:dyDescent="0.2">
      <c r="A1870" s="197">
        <f t="shared" si="29"/>
        <v>1869</v>
      </c>
      <c r="B1870" s="167" t="s">
        <v>2823</v>
      </c>
      <c r="C1870" s="167" t="s">
        <v>2824</v>
      </c>
      <c r="D1870" s="167" t="s">
        <v>2825</v>
      </c>
      <c r="E1870" s="167" t="s">
        <v>2826</v>
      </c>
      <c r="F1870" s="167" t="s">
        <v>2827</v>
      </c>
      <c r="G1870" s="167" t="s">
        <v>2827</v>
      </c>
      <c r="H1870" s="167" t="s">
        <v>2828</v>
      </c>
      <c r="I1870" s="167" t="s">
        <v>2829</v>
      </c>
      <c r="J1870" s="133" t="s">
        <v>2830</v>
      </c>
      <c r="K1870" s="167" t="s">
        <v>2890</v>
      </c>
      <c r="L1870" s="221">
        <v>6247698.21</v>
      </c>
    </row>
    <row r="1871" spans="1:12" ht="36" x14ac:dyDescent="0.2">
      <c r="A1871" s="197">
        <f t="shared" si="29"/>
        <v>1870</v>
      </c>
      <c r="B1871" s="167" t="s">
        <v>2823</v>
      </c>
      <c r="C1871" s="167" t="s">
        <v>2824</v>
      </c>
      <c r="D1871" s="167" t="s">
        <v>2825</v>
      </c>
      <c r="E1871" s="167" t="s">
        <v>2826</v>
      </c>
      <c r="F1871" s="167" t="s">
        <v>2827</v>
      </c>
      <c r="G1871" s="167" t="s">
        <v>2827</v>
      </c>
      <c r="H1871" s="167" t="s">
        <v>2828</v>
      </c>
      <c r="I1871" s="167" t="s">
        <v>2829</v>
      </c>
      <c r="J1871" s="133" t="s">
        <v>2830</v>
      </c>
      <c r="K1871" s="167" t="s">
        <v>2891</v>
      </c>
      <c r="L1871" s="221">
        <v>5983648.8899999997</v>
      </c>
    </row>
    <row r="1872" spans="1:12" ht="36" x14ac:dyDescent="0.2">
      <c r="A1872" s="197">
        <f t="shared" si="29"/>
        <v>1871</v>
      </c>
      <c r="B1872" s="167" t="s">
        <v>2823</v>
      </c>
      <c r="C1872" s="167" t="s">
        <v>2824</v>
      </c>
      <c r="D1872" s="167" t="s">
        <v>2825</v>
      </c>
      <c r="E1872" s="167" t="s">
        <v>2826</v>
      </c>
      <c r="F1872" s="167" t="s">
        <v>2827</v>
      </c>
      <c r="G1872" s="167" t="s">
        <v>2827</v>
      </c>
      <c r="H1872" s="167" t="s">
        <v>2828</v>
      </c>
      <c r="I1872" s="167" t="s">
        <v>2829</v>
      </c>
      <c r="J1872" s="133" t="s">
        <v>2830</v>
      </c>
      <c r="K1872" s="167" t="s">
        <v>2892</v>
      </c>
      <c r="L1872" s="221">
        <v>725000</v>
      </c>
    </row>
    <row r="1873" spans="1:12" ht="36" x14ac:dyDescent="0.2">
      <c r="A1873" s="197">
        <f t="shared" si="29"/>
        <v>1872</v>
      </c>
      <c r="B1873" s="167" t="s">
        <v>2823</v>
      </c>
      <c r="C1873" s="167" t="s">
        <v>2824</v>
      </c>
      <c r="D1873" s="167" t="s">
        <v>2825</v>
      </c>
      <c r="E1873" s="167" t="s">
        <v>2826</v>
      </c>
      <c r="F1873" s="167" t="s">
        <v>2827</v>
      </c>
      <c r="G1873" s="167" t="s">
        <v>2827</v>
      </c>
      <c r="H1873" s="167" t="s">
        <v>2828</v>
      </c>
      <c r="I1873" s="167" t="s">
        <v>2829</v>
      </c>
      <c r="J1873" s="133" t="s">
        <v>2830</v>
      </c>
      <c r="K1873" s="167" t="s">
        <v>2893</v>
      </c>
      <c r="L1873" s="221">
        <v>1231016</v>
      </c>
    </row>
    <row r="1874" spans="1:12" ht="36" x14ac:dyDescent="0.2">
      <c r="A1874" s="197">
        <f t="shared" si="29"/>
        <v>1873</v>
      </c>
      <c r="B1874" s="167" t="s">
        <v>2823</v>
      </c>
      <c r="C1874" s="167" t="s">
        <v>2824</v>
      </c>
      <c r="D1874" s="167" t="s">
        <v>2825</v>
      </c>
      <c r="E1874" s="167" t="s">
        <v>2826</v>
      </c>
      <c r="F1874" s="167" t="s">
        <v>2827</v>
      </c>
      <c r="G1874" s="167" t="s">
        <v>2827</v>
      </c>
      <c r="H1874" s="167" t="s">
        <v>2828</v>
      </c>
      <c r="I1874" s="167" t="s">
        <v>2829</v>
      </c>
      <c r="J1874" s="133" t="s">
        <v>2830</v>
      </c>
      <c r="K1874" s="167" t="s">
        <v>2894</v>
      </c>
      <c r="L1874" s="221">
        <v>6099555.1500000004</v>
      </c>
    </row>
    <row r="1875" spans="1:12" ht="36" x14ac:dyDescent="0.2">
      <c r="A1875" s="197">
        <f t="shared" si="29"/>
        <v>1874</v>
      </c>
      <c r="B1875" s="167" t="s">
        <v>2823</v>
      </c>
      <c r="C1875" s="167" t="s">
        <v>2824</v>
      </c>
      <c r="D1875" s="167" t="s">
        <v>2825</v>
      </c>
      <c r="E1875" s="167" t="s">
        <v>2826</v>
      </c>
      <c r="F1875" s="167" t="s">
        <v>2827</v>
      </c>
      <c r="G1875" s="167" t="s">
        <v>2827</v>
      </c>
      <c r="H1875" s="167" t="s">
        <v>2828</v>
      </c>
      <c r="I1875" s="167" t="s">
        <v>2829</v>
      </c>
      <c r="J1875" s="133" t="s">
        <v>2830</v>
      </c>
      <c r="K1875" s="167" t="s">
        <v>2895</v>
      </c>
      <c r="L1875" s="221">
        <v>710120.85</v>
      </c>
    </row>
    <row r="1876" spans="1:12" ht="36" x14ac:dyDescent="0.2">
      <c r="A1876" s="197">
        <f t="shared" si="29"/>
        <v>1875</v>
      </c>
      <c r="B1876" s="167" t="s">
        <v>2823</v>
      </c>
      <c r="C1876" s="167" t="s">
        <v>2824</v>
      </c>
      <c r="D1876" s="167" t="s">
        <v>2825</v>
      </c>
      <c r="E1876" s="167" t="s">
        <v>2826</v>
      </c>
      <c r="F1876" s="167" t="s">
        <v>2827</v>
      </c>
      <c r="G1876" s="167" t="s">
        <v>2827</v>
      </c>
      <c r="H1876" s="167" t="s">
        <v>2828</v>
      </c>
      <c r="I1876" s="167" t="s">
        <v>2829</v>
      </c>
      <c r="J1876" s="133" t="s">
        <v>2830</v>
      </c>
      <c r="K1876" s="167" t="s">
        <v>2896</v>
      </c>
      <c r="L1876" s="221">
        <v>710120.85</v>
      </c>
    </row>
    <row r="1877" spans="1:12" ht="36" x14ac:dyDescent="0.2">
      <c r="A1877" s="197">
        <f t="shared" si="29"/>
        <v>1876</v>
      </c>
      <c r="B1877" s="167" t="s">
        <v>2823</v>
      </c>
      <c r="C1877" s="167" t="s">
        <v>2824</v>
      </c>
      <c r="D1877" s="167" t="s">
        <v>2825</v>
      </c>
      <c r="E1877" s="167" t="s">
        <v>2826</v>
      </c>
      <c r="F1877" s="167" t="s">
        <v>2827</v>
      </c>
      <c r="G1877" s="167" t="s">
        <v>2827</v>
      </c>
      <c r="H1877" s="167" t="s">
        <v>2828</v>
      </c>
      <c r="I1877" s="167" t="s">
        <v>2829</v>
      </c>
      <c r="J1877" s="133" t="s">
        <v>2830</v>
      </c>
      <c r="K1877" s="167" t="s">
        <v>2897</v>
      </c>
      <c r="L1877" s="221">
        <v>710120.85</v>
      </c>
    </row>
    <row r="1878" spans="1:12" ht="36" x14ac:dyDescent="0.2">
      <c r="A1878" s="197">
        <f t="shared" si="29"/>
        <v>1877</v>
      </c>
      <c r="B1878" s="167" t="s">
        <v>2823</v>
      </c>
      <c r="C1878" s="167" t="s">
        <v>2824</v>
      </c>
      <c r="D1878" s="167" t="s">
        <v>2825</v>
      </c>
      <c r="E1878" s="167" t="s">
        <v>2826</v>
      </c>
      <c r="F1878" s="167" t="s">
        <v>2827</v>
      </c>
      <c r="G1878" s="167" t="s">
        <v>2827</v>
      </c>
      <c r="H1878" s="167" t="s">
        <v>2828</v>
      </c>
      <c r="I1878" s="167" t="s">
        <v>2829</v>
      </c>
      <c r="J1878" s="133" t="s">
        <v>2830</v>
      </c>
      <c r="K1878" s="167" t="s">
        <v>2898</v>
      </c>
      <c r="L1878" s="221">
        <v>710120.85</v>
      </c>
    </row>
    <row r="1879" spans="1:12" ht="36" x14ac:dyDescent="0.2">
      <c r="A1879" s="197">
        <f t="shared" si="29"/>
        <v>1878</v>
      </c>
      <c r="B1879" s="167" t="s">
        <v>2823</v>
      </c>
      <c r="C1879" s="167" t="s">
        <v>2824</v>
      </c>
      <c r="D1879" s="167" t="s">
        <v>2825</v>
      </c>
      <c r="E1879" s="167" t="s">
        <v>2826</v>
      </c>
      <c r="F1879" s="167" t="s">
        <v>2827</v>
      </c>
      <c r="G1879" s="167" t="s">
        <v>2827</v>
      </c>
      <c r="H1879" s="167" t="s">
        <v>2828</v>
      </c>
      <c r="I1879" s="167" t="s">
        <v>2829</v>
      </c>
      <c r="J1879" s="133" t="s">
        <v>2830</v>
      </c>
      <c r="K1879" s="167" t="s">
        <v>2899</v>
      </c>
      <c r="L1879" s="221">
        <v>710120.85</v>
      </c>
    </row>
    <row r="1880" spans="1:12" ht="36" x14ac:dyDescent="0.2">
      <c r="A1880" s="197">
        <f t="shared" si="29"/>
        <v>1879</v>
      </c>
      <c r="B1880" s="167" t="s">
        <v>2823</v>
      </c>
      <c r="C1880" s="167" t="s">
        <v>2824</v>
      </c>
      <c r="D1880" s="167" t="s">
        <v>2825</v>
      </c>
      <c r="E1880" s="167" t="s">
        <v>2826</v>
      </c>
      <c r="F1880" s="167" t="s">
        <v>2827</v>
      </c>
      <c r="G1880" s="167" t="s">
        <v>2827</v>
      </c>
      <c r="H1880" s="167" t="s">
        <v>2828</v>
      </c>
      <c r="I1880" s="167" t="s">
        <v>2829</v>
      </c>
      <c r="J1880" s="133" t="s">
        <v>2830</v>
      </c>
      <c r="K1880" s="167" t="s">
        <v>2900</v>
      </c>
      <c r="L1880" s="221">
        <v>2378844</v>
      </c>
    </row>
    <row r="1881" spans="1:12" ht="36" x14ac:dyDescent="0.2">
      <c r="A1881" s="197">
        <f t="shared" si="29"/>
        <v>1880</v>
      </c>
      <c r="B1881" s="167" t="s">
        <v>2823</v>
      </c>
      <c r="C1881" s="167" t="s">
        <v>2824</v>
      </c>
      <c r="D1881" s="167" t="s">
        <v>2825</v>
      </c>
      <c r="E1881" s="167" t="s">
        <v>2826</v>
      </c>
      <c r="F1881" s="167" t="s">
        <v>2827</v>
      </c>
      <c r="G1881" s="167" t="s">
        <v>2827</v>
      </c>
      <c r="H1881" s="167" t="s">
        <v>2828</v>
      </c>
      <c r="I1881" s="167" t="s">
        <v>2829</v>
      </c>
      <c r="J1881" s="133" t="s">
        <v>2830</v>
      </c>
      <c r="K1881" s="167" t="s">
        <v>2901</v>
      </c>
      <c r="L1881" s="221">
        <v>1047904</v>
      </c>
    </row>
    <row r="1882" spans="1:12" ht="36" x14ac:dyDescent="0.2">
      <c r="A1882" s="197">
        <f t="shared" si="29"/>
        <v>1881</v>
      </c>
      <c r="B1882" s="167" t="s">
        <v>2823</v>
      </c>
      <c r="C1882" s="167" t="s">
        <v>2824</v>
      </c>
      <c r="D1882" s="167" t="s">
        <v>2825</v>
      </c>
      <c r="E1882" s="167" t="s">
        <v>2826</v>
      </c>
      <c r="F1882" s="167" t="s">
        <v>2827</v>
      </c>
      <c r="G1882" s="167" t="s">
        <v>2827</v>
      </c>
      <c r="H1882" s="167" t="s">
        <v>2828</v>
      </c>
      <c r="I1882" s="167" t="s">
        <v>2829</v>
      </c>
      <c r="J1882" s="133" t="s">
        <v>2830</v>
      </c>
      <c r="K1882" s="167" t="s">
        <v>2902</v>
      </c>
      <c r="L1882" s="221">
        <v>5729958</v>
      </c>
    </row>
    <row r="1883" spans="1:12" ht="36" x14ac:dyDescent="0.2">
      <c r="A1883" s="197">
        <f t="shared" si="29"/>
        <v>1882</v>
      </c>
      <c r="B1883" s="167" t="s">
        <v>2823</v>
      </c>
      <c r="C1883" s="167" t="s">
        <v>2824</v>
      </c>
      <c r="D1883" s="167" t="s">
        <v>2825</v>
      </c>
      <c r="E1883" s="167" t="s">
        <v>2826</v>
      </c>
      <c r="F1883" s="167" t="s">
        <v>2827</v>
      </c>
      <c r="G1883" s="167" t="s">
        <v>2827</v>
      </c>
      <c r="H1883" s="167" t="s">
        <v>2828</v>
      </c>
      <c r="I1883" s="167" t="s">
        <v>2829</v>
      </c>
      <c r="J1883" s="133" t="s">
        <v>2830</v>
      </c>
      <c r="K1883" s="167" t="s">
        <v>2903</v>
      </c>
      <c r="L1883" s="221">
        <v>1256188.2666666666</v>
      </c>
    </row>
    <row r="1884" spans="1:12" ht="36" x14ac:dyDescent="0.2">
      <c r="A1884" s="197">
        <f t="shared" si="29"/>
        <v>1883</v>
      </c>
      <c r="B1884" s="167" t="s">
        <v>2823</v>
      </c>
      <c r="C1884" s="167" t="s">
        <v>2824</v>
      </c>
      <c r="D1884" s="167" t="s">
        <v>2825</v>
      </c>
      <c r="E1884" s="167" t="s">
        <v>2826</v>
      </c>
      <c r="F1884" s="167" t="s">
        <v>2827</v>
      </c>
      <c r="G1884" s="167" t="s">
        <v>2827</v>
      </c>
      <c r="H1884" s="167" t="s">
        <v>2828</v>
      </c>
      <c r="I1884" s="167" t="s">
        <v>2829</v>
      </c>
      <c r="J1884" s="133" t="s">
        <v>2830</v>
      </c>
      <c r="K1884" s="167" t="s">
        <v>2904</v>
      </c>
      <c r="L1884" s="221">
        <v>3155490</v>
      </c>
    </row>
    <row r="1885" spans="1:12" ht="36" x14ac:dyDescent="0.2">
      <c r="A1885" s="197">
        <f t="shared" si="29"/>
        <v>1884</v>
      </c>
      <c r="B1885" s="167" t="s">
        <v>2823</v>
      </c>
      <c r="C1885" s="167" t="s">
        <v>2824</v>
      </c>
      <c r="D1885" s="167" t="s">
        <v>2825</v>
      </c>
      <c r="E1885" s="167" t="s">
        <v>2826</v>
      </c>
      <c r="F1885" s="167" t="s">
        <v>2827</v>
      </c>
      <c r="G1885" s="167" t="s">
        <v>2827</v>
      </c>
      <c r="H1885" s="167" t="s">
        <v>2828</v>
      </c>
      <c r="I1885" s="167" t="s">
        <v>2829</v>
      </c>
      <c r="J1885" s="133" t="s">
        <v>2830</v>
      </c>
      <c r="K1885" s="167" t="s">
        <v>2905</v>
      </c>
      <c r="L1885" s="221">
        <v>6844596.666666667</v>
      </c>
    </row>
    <row r="1886" spans="1:12" ht="36" x14ac:dyDescent="0.2">
      <c r="A1886" s="197">
        <f t="shared" si="29"/>
        <v>1885</v>
      </c>
      <c r="B1886" s="167" t="s">
        <v>2823</v>
      </c>
      <c r="C1886" s="167" t="s">
        <v>2824</v>
      </c>
      <c r="D1886" s="167" t="s">
        <v>2825</v>
      </c>
      <c r="E1886" s="167" t="s">
        <v>2826</v>
      </c>
      <c r="F1886" s="167" t="s">
        <v>2827</v>
      </c>
      <c r="G1886" s="167" t="s">
        <v>2827</v>
      </c>
      <c r="H1886" s="167" t="s">
        <v>2828</v>
      </c>
      <c r="I1886" s="167" t="s">
        <v>2829</v>
      </c>
      <c r="J1886" s="133" t="s">
        <v>2830</v>
      </c>
      <c r="K1886" s="167" t="s">
        <v>2906</v>
      </c>
      <c r="L1886" s="221">
        <v>3779360</v>
      </c>
    </row>
    <row r="1887" spans="1:12" ht="36" x14ac:dyDescent="0.2">
      <c r="A1887" s="197">
        <f t="shared" si="29"/>
        <v>1886</v>
      </c>
      <c r="B1887" s="167" t="s">
        <v>2823</v>
      </c>
      <c r="C1887" s="167" t="s">
        <v>2824</v>
      </c>
      <c r="D1887" s="167" t="s">
        <v>2825</v>
      </c>
      <c r="E1887" s="167" t="s">
        <v>2826</v>
      </c>
      <c r="F1887" s="167" t="s">
        <v>2827</v>
      </c>
      <c r="G1887" s="167" t="s">
        <v>2827</v>
      </c>
      <c r="H1887" s="167" t="s">
        <v>2828</v>
      </c>
      <c r="I1887" s="167" t="s">
        <v>2829</v>
      </c>
      <c r="J1887" s="133" t="s">
        <v>2830</v>
      </c>
      <c r="K1887" s="167" t="s">
        <v>2907</v>
      </c>
      <c r="L1887" s="221">
        <v>1924723.2</v>
      </c>
    </row>
    <row r="1888" spans="1:12" ht="36" x14ac:dyDescent="0.2">
      <c r="A1888" s="197">
        <f t="shared" si="29"/>
        <v>1887</v>
      </c>
      <c r="B1888" s="167" t="s">
        <v>2823</v>
      </c>
      <c r="C1888" s="167" t="s">
        <v>2824</v>
      </c>
      <c r="D1888" s="167" t="s">
        <v>2825</v>
      </c>
      <c r="E1888" s="167" t="s">
        <v>2826</v>
      </c>
      <c r="F1888" s="167" t="s">
        <v>2827</v>
      </c>
      <c r="G1888" s="167" t="s">
        <v>2827</v>
      </c>
      <c r="H1888" s="167" t="s">
        <v>2828</v>
      </c>
      <c r="I1888" s="167" t="s">
        <v>2829</v>
      </c>
      <c r="J1888" s="133" t="s">
        <v>2830</v>
      </c>
      <c r="K1888" s="167" t="s">
        <v>2908</v>
      </c>
      <c r="L1888" s="221">
        <v>870378.06</v>
      </c>
    </row>
    <row r="1889" spans="1:12" ht="36" x14ac:dyDescent="0.2">
      <c r="A1889" s="197">
        <f t="shared" si="29"/>
        <v>1888</v>
      </c>
      <c r="B1889" s="167" t="s">
        <v>2823</v>
      </c>
      <c r="C1889" s="167" t="s">
        <v>2824</v>
      </c>
      <c r="D1889" s="167" t="s">
        <v>2825</v>
      </c>
      <c r="E1889" s="167" t="s">
        <v>2826</v>
      </c>
      <c r="F1889" s="167" t="s">
        <v>2827</v>
      </c>
      <c r="G1889" s="167" t="s">
        <v>2827</v>
      </c>
      <c r="H1889" s="167" t="s">
        <v>2828</v>
      </c>
      <c r="I1889" s="167" t="s">
        <v>2829</v>
      </c>
      <c r="J1889" s="133" t="s">
        <v>2830</v>
      </c>
      <c r="K1889" s="167" t="s">
        <v>2909</v>
      </c>
      <c r="L1889" s="221">
        <v>842677.82</v>
      </c>
    </row>
    <row r="1890" spans="1:12" ht="36" x14ac:dyDescent="0.2">
      <c r="A1890" s="197">
        <f t="shared" si="29"/>
        <v>1889</v>
      </c>
      <c r="B1890" s="167" t="s">
        <v>2823</v>
      </c>
      <c r="C1890" s="167" t="s">
        <v>2824</v>
      </c>
      <c r="D1890" s="167" t="s">
        <v>2825</v>
      </c>
      <c r="E1890" s="167" t="s">
        <v>2826</v>
      </c>
      <c r="F1890" s="167" t="s">
        <v>2827</v>
      </c>
      <c r="G1890" s="167" t="s">
        <v>2827</v>
      </c>
      <c r="H1890" s="167" t="s">
        <v>2828</v>
      </c>
      <c r="I1890" s="167" t="s">
        <v>2829</v>
      </c>
      <c r="J1890" s="133" t="s">
        <v>2830</v>
      </c>
      <c r="K1890" s="167" t="s">
        <v>2910</v>
      </c>
      <c r="L1890" s="221">
        <v>511126.79</v>
      </c>
    </row>
    <row r="1891" spans="1:12" ht="36" x14ac:dyDescent="0.2">
      <c r="A1891" s="197">
        <f t="shared" si="29"/>
        <v>1890</v>
      </c>
      <c r="B1891" s="167" t="s">
        <v>2823</v>
      </c>
      <c r="C1891" s="167" t="s">
        <v>2824</v>
      </c>
      <c r="D1891" s="167" t="s">
        <v>2825</v>
      </c>
      <c r="E1891" s="167" t="s">
        <v>2826</v>
      </c>
      <c r="F1891" s="167" t="s">
        <v>2827</v>
      </c>
      <c r="G1891" s="167" t="s">
        <v>2827</v>
      </c>
      <c r="H1891" s="167" t="s">
        <v>2828</v>
      </c>
      <c r="I1891" s="167" t="s">
        <v>2829</v>
      </c>
      <c r="J1891" s="133" t="s">
        <v>2830</v>
      </c>
      <c r="K1891" s="167" t="s">
        <v>2911</v>
      </c>
      <c r="L1891" s="221">
        <v>594619.82999999996</v>
      </c>
    </row>
    <row r="1892" spans="1:12" ht="36" x14ac:dyDescent="0.2">
      <c r="A1892" s="197">
        <f t="shared" si="29"/>
        <v>1891</v>
      </c>
      <c r="B1892" s="167" t="s">
        <v>2823</v>
      </c>
      <c r="C1892" s="167" t="s">
        <v>2824</v>
      </c>
      <c r="D1892" s="167" t="s">
        <v>2825</v>
      </c>
      <c r="E1892" s="167" t="s">
        <v>2826</v>
      </c>
      <c r="F1892" s="167" t="s">
        <v>2827</v>
      </c>
      <c r="G1892" s="167" t="s">
        <v>2827</v>
      </c>
      <c r="H1892" s="167" t="s">
        <v>2828</v>
      </c>
      <c r="I1892" s="167" t="s">
        <v>2829</v>
      </c>
      <c r="J1892" s="133" t="s">
        <v>2830</v>
      </c>
      <c r="K1892" s="167" t="s">
        <v>2912</v>
      </c>
      <c r="L1892" s="221">
        <v>754068.42</v>
      </c>
    </row>
    <row r="1893" spans="1:12" ht="36" x14ac:dyDescent="0.2">
      <c r="A1893" s="197">
        <f t="shared" si="29"/>
        <v>1892</v>
      </c>
      <c r="B1893" s="167" t="s">
        <v>2823</v>
      </c>
      <c r="C1893" s="167" t="s">
        <v>2824</v>
      </c>
      <c r="D1893" s="167" t="s">
        <v>2825</v>
      </c>
      <c r="E1893" s="167" t="s">
        <v>2826</v>
      </c>
      <c r="F1893" s="167" t="s">
        <v>2827</v>
      </c>
      <c r="G1893" s="167" t="s">
        <v>2827</v>
      </c>
      <c r="H1893" s="167" t="s">
        <v>2828</v>
      </c>
      <c r="I1893" s="167" t="s">
        <v>2829</v>
      </c>
      <c r="J1893" s="133" t="s">
        <v>2830</v>
      </c>
      <c r="K1893" s="167" t="s">
        <v>2913</v>
      </c>
      <c r="L1893" s="221">
        <v>797355.71000000008</v>
      </c>
    </row>
    <row r="1894" spans="1:12" ht="36" x14ac:dyDescent="0.2">
      <c r="A1894" s="197">
        <f t="shared" si="29"/>
        <v>1893</v>
      </c>
      <c r="B1894" s="167" t="s">
        <v>2823</v>
      </c>
      <c r="C1894" s="167" t="s">
        <v>2824</v>
      </c>
      <c r="D1894" s="167" t="s">
        <v>2825</v>
      </c>
      <c r="E1894" s="167" t="s">
        <v>2826</v>
      </c>
      <c r="F1894" s="167" t="s">
        <v>2827</v>
      </c>
      <c r="G1894" s="167" t="s">
        <v>2827</v>
      </c>
      <c r="H1894" s="167" t="s">
        <v>2828</v>
      </c>
      <c r="I1894" s="167" t="s">
        <v>2829</v>
      </c>
      <c r="J1894" s="133" t="s">
        <v>2830</v>
      </c>
      <c r="K1894" s="167" t="s">
        <v>2914</v>
      </c>
      <c r="L1894" s="221">
        <v>578644</v>
      </c>
    </row>
    <row r="1895" spans="1:12" ht="36" x14ac:dyDescent="0.2">
      <c r="A1895" s="197">
        <f t="shared" si="29"/>
        <v>1894</v>
      </c>
      <c r="B1895" s="167" t="s">
        <v>2823</v>
      </c>
      <c r="C1895" s="167" t="s">
        <v>2824</v>
      </c>
      <c r="D1895" s="167" t="s">
        <v>2825</v>
      </c>
      <c r="E1895" s="167" t="s">
        <v>2826</v>
      </c>
      <c r="F1895" s="167" t="s">
        <v>2827</v>
      </c>
      <c r="G1895" s="167" t="s">
        <v>2827</v>
      </c>
      <c r="H1895" s="167" t="s">
        <v>2828</v>
      </c>
      <c r="I1895" s="167" t="s">
        <v>2829</v>
      </c>
      <c r="J1895" s="133" t="s">
        <v>2830</v>
      </c>
      <c r="K1895" s="167" t="s">
        <v>2915</v>
      </c>
      <c r="L1895" s="221">
        <v>844100.24249999993</v>
      </c>
    </row>
    <row r="1896" spans="1:12" ht="36" x14ac:dyDescent="0.2">
      <c r="A1896" s="197">
        <f t="shared" si="29"/>
        <v>1895</v>
      </c>
      <c r="B1896" s="167" t="s">
        <v>2823</v>
      </c>
      <c r="C1896" s="167" t="s">
        <v>2824</v>
      </c>
      <c r="D1896" s="167" t="s">
        <v>2825</v>
      </c>
      <c r="E1896" s="167" t="s">
        <v>2826</v>
      </c>
      <c r="F1896" s="167" t="s">
        <v>2827</v>
      </c>
      <c r="G1896" s="167" t="s">
        <v>2827</v>
      </c>
      <c r="H1896" s="167" t="s">
        <v>2828</v>
      </c>
      <c r="I1896" s="167" t="s">
        <v>2829</v>
      </c>
      <c r="J1896" s="133" t="s">
        <v>2830</v>
      </c>
      <c r="K1896" s="167" t="s">
        <v>2916</v>
      </c>
      <c r="L1896" s="221">
        <v>730148.01</v>
      </c>
    </row>
    <row r="1897" spans="1:12" ht="36" x14ac:dyDescent="0.2">
      <c r="A1897" s="197">
        <f t="shared" si="29"/>
        <v>1896</v>
      </c>
      <c r="B1897" s="167" t="s">
        <v>2823</v>
      </c>
      <c r="C1897" s="167" t="s">
        <v>2824</v>
      </c>
      <c r="D1897" s="167" t="s">
        <v>2825</v>
      </c>
      <c r="E1897" s="167" t="s">
        <v>2826</v>
      </c>
      <c r="F1897" s="167" t="s">
        <v>2827</v>
      </c>
      <c r="G1897" s="167" t="s">
        <v>2827</v>
      </c>
      <c r="H1897" s="167" t="s">
        <v>2828</v>
      </c>
      <c r="I1897" s="167" t="s">
        <v>2829</v>
      </c>
      <c r="J1897" s="133" t="s">
        <v>2830</v>
      </c>
      <c r="K1897" s="167" t="s">
        <v>2917</v>
      </c>
      <c r="L1897" s="221">
        <v>1380288</v>
      </c>
    </row>
    <row r="1898" spans="1:12" ht="36" x14ac:dyDescent="0.2">
      <c r="A1898" s="197">
        <f t="shared" si="29"/>
        <v>1897</v>
      </c>
      <c r="B1898" s="167" t="s">
        <v>2823</v>
      </c>
      <c r="C1898" s="167" t="s">
        <v>2824</v>
      </c>
      <c r="D1898" s="167" t="s">
        <v>2825</v>
      </c>
      <c r="E1898" s="167" t="s">
        <v>2826</v>
      </c>
      <c r="F1898" s="167" t="s">
        <v>2827</v>
      </c>
      <c r="G1898" s="167" t="s">
        <v>2827</v>
      </c>
      <c r="H1898" s="167" t="s">
        <v>2828</v>
      </c>
      <c r="I1898" s="167" t="s">
        <v>2829</v>
      </c>
      <c r="J1898" s="133" t="s">
        <v>2830</v>
      </c>
      <c r="K1898" s="167" t="s">
        <v>2918</v>
      </c>
      <c r="L1898" s="221">
        <v>1135361.08</v>
      </c>
    </row>
    <row r="1899" spans="1:12" ht="36" x14ac:dyDescent="0.2">
      <c r="A1899" s="197">
        <f t="shared" si="29"/>
        <v>1898</v>
      </c>
      <c r="B1899" s="167" t="s">
        <v>2823</v>
      </c>
      <c r="C1899" s="167" t="s">
        <v>2824</v>
      </c>
      <c r="D1899" s="167" t="s">
        <v>2825</v>
      </c>
      <c r="E1899" s="167" t="s">
        <v>2826</v>
      </c>
      <c r="F1899" s="167" t="s">
        <v>2827</v>
      </c>
      <c r="G1899" s="167" t="s">
        <v>2827</v>
      </c>
      <c r="H1899" s="167" t="s">
        <v>2828</v>
      </c>
      <c r="I1899" s="167" t="s">
        <v>2829</v>
      </c>
      <c r="J1899" s="133" t="s">
        <v>2830</v>
      </c>
      <c r="K1899" s="167" t="s">
        <v>2919</v>
      </c>
      <c r="L1899" s="221">
        <v>903887.54</v>
      </c>
    </row>
    <row r="1900" spans="1:12" ht="36" x14ac:dyDescent="0.2">
      <c r="A1900" s="197">
        <f t="shared" si="29"/>
        <v>1899</v>
      </c>
      <c r="B1900" s="167" t="s">
        <v>2823</v>
      </c>
      <c r="C1900" s="167" t="s">
        <v>2824</v>
      </c>
      <c r="D1900" s="167" t="s">
        <v>2825</v>
      </c>
      <c r="E1900" s="167" t="s">
        <v>2826</v>
      </c>
      <c r="F1900" s="167" t="s">
        <v>2827</v>
      </c>
      <c r="G1900" s="167" t="s">
        <v>2827</v>
      </c>
      <c r="H1900" s="167" t="s">
        <v>2828</v>
      </c>
      <c r="I1900" s="167" t="s">
        <v>2829</v>
      </c>
      <c r="J1900" s="133" t="s">
        <v>2830</v>
      </c>
      <c r="K1900" s="167" t="s">
        <v>2920</v>
      </c>
      <c r="L1900" s="221">
        <v>737741.11</v>
      </c>
    </row>
    <row r="1901" spans="1:12" ht="36" x14ac:dyDescent="0.2">
      <c r="A1901" s="197">
        <f t="shared" si="29"/>
        <v>1900</v>
      </c>
      <c r="B1901" s="167" t="s">
        <v>2823</v>
      </c>
      <c r="C1901" s="167" t="s">
        <v>2824</v>
      </c>
      <c r="D1901" s="167" t="s">
        <v>2825</v>
      </c>
      <c r="E1901" s="167" t="s">
        <v>2826</v>
      </c>
      <c r="F1901" s="167" t="s">
        <v>2827</v>
      </c>
      <c r="G1901" s="167" t="s">
        <v>2827</v>
      </c>
      <c r="H1901" s="167" t="s">
        <v>2828</v>
      </c>
      <c r="I1901" s="167" t="s">
        <v>2829</v>
      </c>
      <c r="J1901" s="133" t="s">
        <v>2830</v>
      </c>
      <c r="K1901" s="167" t="s">
        <v>2921</v>
      </c>
      <c r="L1901" s="221">
        <v>806618.18</v>
      </c>
    </row>
    <row r="1902" spans="1:12" ht="36" x14ac:dyDescent="0.2">
      <c r="A1902" s="197">
        <f t="shared" si="29"/>
        <v>1901</v>
      </c>
      <c r="B1902" s="167" t="s">
        <v>2823</v>
      </c>
      <c r="C1902" s="167" t="s">
        <v>2824</v>
      </c>
      <c r="D1902" s="167" t="s">
        <v>2825</v>
      </c>
      <c r="E1902" s="167" t="s">
        <v>2826</v>
      </c>
      <c r="F1902" s="167" t="s">
        <v>2827</v>
      </c>
      <c r="G1902" s="167" t="s">
        <v>2827</v>
      </c>
      <c r="H1902" s="167" t="s">
        <v>2828</v>
      </c>
      <c r="I1902" s="167" t="s">
        <v>2829</v>
      </c>
      <c r="J1902" s="133" t="s">
        <v>2830</v>
      </c>
      <c r="K1902" s="167" t="s">
        <v>2922</v>
      </c>
      <c r="L1902" s="221">
        <v>628577.69999999995</v>
      </c>
    </row>
    <row r="1903" spans="1:12" ht="36" x14ac:dyDescent="0.2">
      <c r="A1903" s="197">
        <f t="shared" si="29"/>
        <v>1902</v>
      </c>
      <c r="B1903" s="167" t="s">
        <v>2823</v>
      </c>
      <c r="C1903" s="167" t="s">
        <v>2824</v>
      </c>
      <c r="D1903" s="167" t="s">
        <v>2825</v>
      </c>
      <c r="E1903" s="167" t="s">
        <v>2826</v>
      </c>
      <c r="F1903" s="167" t="s">
        <v>2827</v>
      </c>
      <c r="G1903" s="167" t="s">
        <v>2827</v>
      </c>
      <c r="H1903" s="167" t="s">
        <v>2828</v>
      </c>
      <c r="I1903" s="167" t="s">
        <v>2829</v>
      </c>
      <c r="J1903" s="133" t="s">
        <v>2830</v>
      </c>
      <c r="K1903" s="167" t="s">
        <v>2923</v>
      </c>
      <c r="L1903" s="221">
        <v>645927.13500000001</v>
      </c>
    </row>
    <row r="1904" spans="1:12" ht="36" x14ac:dyDescent="0.2">
      <c r="A1904" s="197">
        <f t="shared" si="29"/>
        <v>1903</v>
      </c>
      <c r="B1904" s="167" t="s">
        <v>2823</v>
      </c>
      <c r="C1904" s="167" t="s">
        <v>2824</v>
      </c>
      <c r="D1904" s="167" t="s">
        <v>2825</v>
      </c>
      <c r="E1904" s="167" t="s">
        <v>2826</v>
      </c>
      <c r="F1904" s="167" t="s">
        <v>2827</v>
      </c>
      <c r="G1904" s="167" t="s">
        <v>2827</v>
      </c>
      <c r="H1904" s="167" t="s">
        <v>2828</v>
      </c>
      <c r="I1904" s="167" t="s">
        <v>2829</v>
      </c>
      <c r="J1904" s="133" t="s">
        <v>2830</v>
      </c>
      <c r="K1904" s="167" t="s">
        <v>2924</v>
      </c>
      <c r="L1904" s="221">
        <v>686698.3899999999</v>
      </c>
    </row>
    <row r="1905" spans="1:12" ht="36" x14ac:dyDescent="0.2">
      <c r="A1905" s="197">
        <f t="shared" si="29"/>
        <v>1904</v>
      </c>
      <c r="B1905" s="167" t="s">
        <v>2823</v>
      </c>
      <c r="C1905" s="167" t="s">
        <v>2824</v>
      </c>
      <c r="D1905" s="167" t="s">
        <v>2825</v>
      </c>
      <c r="E1905" s="167" t="s">
        <v>2826</v>
      </c>
      <c r="F1905" s="167" t="s">
        <v>2827</v>
      </c>
      <c r="G1905" s="167" t="s">
        <v>2827</v>
      </c>
      <c r="H1905" s="167" t="s">
        <v>2828</v>
      </c>
      <c r="I1905" s="167" t="s">
        <v>2829</v>
      </c>
      <c r="J1905" s="133" t="s">
        <v>2830</v>
      </c>
      <c r="K1905" s="167" t="s">
        <v>2925</v>
      </c>
      <c r="L1905" s="221">
        <v>624563.79</v>
      </c>
    </row>
    <row r="1906" spans="1:12" ht="36" x14ac:dyDescent="0.2">
      <c r="A1906" s="197">
        <f t="shared" si="29"/>
        <v>1905</v>
      </c>
      <c r="B1906" s="167" t="s">
        <v>2823</v>
      </c>
      <c r="C1906" s="167" t="s">
        <v>2824</v>
      </c>
      <c r="D1906" s="167" t="s">
        <v>2825</v>
      </c>
      <c r="E1906" s="167" t="s">
        <v>2826</v>
      </c>
      <c r="F1906" s="167" t="s">
        <v>2827</v>
      </c>
      <c r="G1906" s="167" t="s">
        <v>2827</v>
      </c>
      <c r="H1906" s="167" t="s">
        <v>2828</v>
      </c>
      <c r="I1906" s="167" t="s">
        <v>2829</v>
      </c>
      <c r="J1906" s="133" t="s">
        <v>2830</v>
      </c>
      <c r="K1906" s="167" t="s">
        <v>2926</v>
      </c>
      <c r="L1906" s="221">
        <v>538875.73</v>
      </c>
    </row>
    <row r="1907" spans="1:12" ht="36" x14ac:dyDescent="0.2">
      <c r="A1907" s="197">
        <f t="shared" si="29"/>
        <v>1906</v>
      </c>
      <c r="B1907" s="167" t="s">
        <v>2823</v>
      </c>
      <c r="C1907" s="167" t="s">
        <v>2824</v>
      </c>
      <c r="D1907" s="167" t="s">
        <v>2825</v>
      </c>
      <c r="E1907" s="167" t="s">
        <v>2826</v>
      </c>
      <c r="F1907" s="167" t="s">
        <v>2827</v>
      </c>
      <c r="G1907" s="167" t="s">
        <v>2827</v>
      </c>
      <c r="H1907" s="167" t="s">
        <v>2828</v>
      </c>
      <c r="I1907" s="167" t="s">
        <v>2829</v>
      </c>
      <c r="J1907" s="133" t="s">
        <v>2830</v>
      </c>
      <c r="K1907" s="167" t="s">
        <v>2927</v>
      </c>
      <c r="L1907" s="221">
        <v>1125760.7000000002</v>
      </c>
    </row>
    <row r="1908" spans="1:12" ht="36" x14ac:dyDescent="0.2">
      <c r="A1908" s="197">
        <f t="shared" si="29"/>
        <v>1907</v>
      </c>
      <c r="B1908" s="167" t="s">
        <v>2823</v>
      </c>
      <c r="C1908" s="167" t="s">
        <v>2824</v>
      </c>
      <c r="D1908" s="167" t="s">
        <v>2825</v>
      </c>
      <c r="E1908" s="167" t="s">
        <v>2826</v>
      </c>
      <c r="F1908" s="167" t="s">
        <v>2827</v>
      </c>
      <c r="G1908" s="167" t="s">
        <v>2827</v>
      </c>
      <c r="H1908" s="167" t="s">
        <v>2828</v>
      </c>
      <c r="I1908" s="167" t="s">
        <v>2829</v>
      </c>
      <c r="J1908" s="133" t="s">
        <v>2830</v>
      </c>
      <c r="K1908" s="167" t="s">
        <v>2928</v>
      </c>
      <c r="L1908" s="221">
        <v>843834</v>
      </c>
    </row>
    <row r="1909" spans="1:12" ht="36" x14ac:dyDescent="0.2">
      <c r="A1909" s="197">
        <f t="shared" si="29"/>
        <v>1908</v>
      </c>
      <c r="B1909" s="167" t="s">
        <v>2823</v>
      </c>
      <c r="C1909" s="167" t="s">
        <v>2824</v>
      </c>
      <c r="D1909" s="167" t="s">
        <v>2825</v>
      </c>
      <c r="E1909" s="167" t="s">
        <v>2826</v>
      </c>
      <c r="F1909" s="167" t="s">
        <v>2827</v>
      </c>
      <c r="G1909" s="167" t="s">
        <v>2827</v>
      </c>
      <c r="H1909" s="167" t="s">
        <v>2828</v>
      </c>
      <c r="I1909" s="167" t="s">
        <v>2829</v>
      </c>
      <c r="J1909" s="133" t="s">
        <v>2830</v>
      </c>
      <c r="K1909" s="167" t="s">
        <v>2929</v>
      </c>
      <c r="L1909" s="221">
        <v>1416808.3050000002</v>
      </c>
    </row>
    <row r="1910" spans="1:12" ht="36" x14ac:dyDescent="0.2">
      <c r="A1910" s="197">
        <f t="shared" si="29"/>
        <v>1909</v>
      </c>
      <c r="B1910" s="167" t="s">
        <v>2823</v>
      </c>
      <c r="C1910" s="167" t="s">
        <v>2824</v>
      </c>
      <c r="D1910" s="167" t="s">
        <v>2825</v>
      </c>
      <c r="E1910" s="167" t="s">
        <v>2826</v>
      </c>
      <c r="F1910" s="167" t="s">
        <v>2827</v>
      </c>
      <c r="G1910" s="167" t="s">
        <v>2827</v>
      </c>
      <c r="H1910" s="167" t="s">
        <v>2828</v>
      </c>
      <c r="I1910" s="167" t="s">
        <v>2829</v>
      </c>
      <c r="J1910" s="133" t="s">
        <v>2830</v>
      </c>
      <c r="K1910" s="167" t="s">
        <v>2930</v>
      </c>
      <c r="L1910" s="221">
        <v>650039.78</v>
      </c>
    </row>
    <row r="1911" spans="1:12" ht="36" x14ac:dyDescent="0.2">
      <c r="A1911" s="197">
        <f t="shared" si="29"/>
        <v>1910</v>
      </c>
      <c r="B1911" s="167" t="s">
        <v>2823</v>
      </c>
      <c r="C1911" s="167" t="s">
        <v>2824</v>
      </c>
      <c r="D1911" s="167" t="s">
        <v>2825</v>
      </c>
      <c r="E1911" s="167" t="s">
        <v>2826</v>
      </c>
      <c r="F1911" s="167" t="s">
        <v>2827</v>
      </c>
      <c r="G1911" s="167" t="s">
        <v>2827</v>
      </c>
      <c r="H1911" s="167" t="s">
        <v>2828</v>
      </c>
      <c r="I1911" s="167" t="s">
        <v>2829</v>
      </c>
      <c r="J1911" s="133" t="s">
        <v>2830</v>
      </c>
      <c r="K1911" s="167" t="s">
        <v>2931</v>
      </c>
      <c r="L1911" s="221">
        <v>1626105.7940000002</v>
      </c>
    </row>
    <row r="1912" spans="1:12" ht="36" x14ac:dyDescent="0.2">
      <c r="A1912" s="197">
        <f t="shared" si="29"/>
        <v>1911</v>
      </c>
      <c r="B1912" s="167" t="s">
        <v>2823</v>
      </c>
      <c r="C1912" s="167" t="s">
        <v>2824</v>
      </c>
      <c r="D1912" s="167" t="s">
        <v>2825</v>
      </c>
      <c r="E1912" s="167" t="s">
        <v>2826</v>
      </c>
      <c r="F1912" s="167" t="s">
        <v>2827</v>
      </c>
      <c r="G1912" s="167" t="s">
        <v>2827</v>
      </c>
      <c r="H1912" s="167" t="s">
        <v>2828</v>
      </c>
      <c r="I1912" s="167" t="s">
        <v>2829</v>
      </c>
      <c r="J1912" s="133" t="s">
        <v>2830</v>
      </c>
      <c r="K1912" s="167" t="s">
        <v>2932</v>
      </c>
      <c r="L1912" s="221">
        <v>838021.77</v>
      </c>
    </row>
    <row r="1913" spans="1:12" ht="36" x14ac:dyDescent="0.2">
      <c r="A1913" s="197">
        <f t="shared" si="29"/>
        <v>1912</v>
      </c>
      <c r="B1913" s="167" t="s">
        <v>2823</v>
      </c>
      <c r="C1913" s="167" t="s">
        <v>2824</v>
      </c>
      <c r="D1913" s="167" t="s">
        <v>2825</v>
      </c>
      <c r="E1913" s="167" t="s">
        <v>2826</v>
      </c>
      <c r="F1913" s="167" t="s">
        <v>2827</v>
      </c>
      <c r="G1913" s="167" t="s">
        <v>2827</v>
      </c>
      <c r="H1913" s="167" t="s">
        <v>2828</v>
      </c>
      <c r="I1913" s="167" t="s">
        <v>2829</v>
      </c>
      <c r="J1913" s="133" t="s">
        <v>2830</v>
      </c>
      <c r="K1913" s="167" t="s">
        <v>2933</v>
      </c>
      <c r="L1913" s="221">
        <v>771601.625</v>
      </c>
    </row>
    <row r="1914" spans="1:12" ht="36" x14ac:dyDescent="0.2">
      <c r="A1914" s="197">
        <f t="shared" si="29"/>
        <v>1913</v>
      </c>
      <c r="B1914" s="167" t="s">
        <v>2823</v>
      </c>
      <c r="C1914" s="167" t="s">
        <v>2824</v>
      </c>
      <c r="D1914" s="167" t="s">
        <v>2825</v>
      </c>
      <c r="E1914" s="167" t="s">
        <v>2826</v>
      </c>
      <c r="F1914" s="167" t="s">
        <v>2827</v>
      </c>
      <c r="G1914" s="167" t="s">
        <v>2827</v>
      </c>
      <c r="H1914" s="167" t="s">
        <v>2828</v>
      </c>
      <c r="I1914" s="167" t="s">
        <v>2829</v>
      </c>
      <c r="J1914" s="133" t="s">
        <v>2830</v>
      </c>
      <c r="K1914" s="167" t="s">
        <v>2934</v>
      </c>
      <c r="L1914" s="221">
        <v>507641.51999999996</v>
      </c>
    </row>
    <row r="1915" spans="1:12" ht="36" x14ac:dyDescent="0.2">
      <c r="A1915" s="197">
        <f t="shared" si="29"/>
        <v>1914</v>
      </c>
      <c r="B1915" s="167" t="s">
        <v>2823</v>
      </c>
      <c r="C1915" s="167" t="s">
        <v>2824</v>
      </c>
      <c r="D1915" s="167" t="s">
        <v>2825</v>
      </c>
      <c r="E1915" s="167" t="s">
        <v>2826</v>
      </c>
      <c r="F1915" s="167" t="s">
        <v>2827</v>
      </c>
      <c r="G1915" s="167" t="s">
        <v>2827</v>
      </c>
      <c r="H1915" s="167" t="s">
        <v>2828</v>
      </c>
      <c r="I1915" s="167" t="s">
        <v>2829</v>
      </c>
      <c r="J1915" s="133" t="s">
        <v>2830</v>
      </c>
      <c r="K1915" s="167" t="s">
        <v>2935</v>
      </c>
      <c r="L1915" s="221">
        <v>694122.8</v>
      </c>
    </row>
    <row r="1916" spans="1:12" ht="36" x14ac:dyDescent="0.2">
      <c r="A1916" s="197">
        <f t="shared" si="29"/>
        <v>1915</v>
      </c>
      <c r="B1916" s="167" t="s">
        <v>2823</v>
      </c>
      <c r="C1916" s="167" t="s">
        <v>2824</v>
      </c>
      <c r="D1916" s="167" t="s">
        <v>2825</v>
      </c>
      <c r="E1916" s="167" t="s">
        <v>2826</v>
      </c>
      <c r="F1916" s="167" t="s">
        <v>2827</v>
      </c>
      <c r="G1916" s="167" t="s">
        <v>2827</v>
      </c>
      <c r="H1916" s="167" t="s">
        <v>2828</v>
      </c>
      <c r="I1916" s="167" t="s">
        <v>2829</v>
      </c>
      <c r="J1916" s="133" t="s">
        <v>2830</v>
      </c>
      <c r="K1916" s="167" t="s">
        <v>2936</v>
      </c>
      <c r="L1916" s="221">
        <v>532988.86</v>
      </c>
    </row>
    <row r="1917" spans="1:12" ht="36" x14ac:dyDescent="0.2">
      <c r="A1917" s="197">
        <f t="shared" si="29"/>
        <v>1916</v>
      </c>
      <c r="B1917" s="167" t="s">
        <v>2823</v>
      </c>
      <c r="C1917" s="167" t="s">
        <v>2824</v>
      </c>
      <c r="D1917" s="167" t="s">
        <v>2825</v>
      </c>
      <c r="E1917" s="167" t="s">
        <v>2826</v>
      </c>
      <c r="F1917" s="167" t="s">
        <v>2827</v>
      </c>
      <c r="G1917" s="167" t="s">
        <v>2827</v>
      </c>
      <c r="H1917" s="167" t="s">
        <v>2828</v>
      </c>
      <c r="I1917" s="167" t="s">
        <v>2829</v>
      </c>
      <c r="J1917" s="133" t="s">
        <v>2830</v>
      </c>
      <c r="K1917" s="167" t="s">
        <v>2937</v>
      </c>
      <c r="L1917" s="221">
        <v>711774.32</v>
      </c>
    </row>
    <row r="1918" spans="1:12" ht="36" x14ac:dyDescent="0.2">
      <c r="A1918" s="197">
        <f t="shared" si="29"/>
        <v>1917</v>
      </c>
      <c r="B1918" s="167" t="s">
        <v>2823</v>
      </c>
      <c r="C1918" s="167" t="s">
        <v>2824</v>
      </c>
      <c r="D1918" s="167" t="s">
        <v>2825</v>
      </c>
      <c r="E1918" s="167" t="s">
        <v>2826</v>
      </c>
      <c r="F1918" s="167" t="s">
        <v>2827</v>
      </c>
      <c r="G1918" s="167" t="s">
        <v>2827</v>
      </c>
      <c r="H1918" s="167" t="s">
        <v>2828</v>
      </c>
      <c r="I1918" s="167" t="s">
        <v>2829</v>
      </c>
      <c r="J1918" s="133" t="s">
        <v>2830</v>
      </c>
      <c r="K1918" s="167" t="s">
        <v>2938</v>
      </c>
      <c r="L1918" s="221">
        <v>1177297</v>
      </c>
    </row>
    <row r="1919" spans="1:12" ht="36" x14ac:dyDescent="0.2">
      <c r="A1919" s="197">
        <f t="shared" si="29"/>
        <v>1918</v>
      </c>
      <c r="B1919" s="167" t="s">
        <v>2823</v>
      </c>
      <c r="C1919" s="167" t="s">
        <v>2824</v>
      </c>
      <c r="D1919" s="167" t="s">
        <v>2825</v>
      </c>
      <c r="E1919" s="167" t="s">
        <v>2826</v>
      </c>
      <c r="F1919" s="167" t="s">
        <v>2827</v>
      </c>
      <c r="G1919" s="167" t="s">
        <v>2827</v>
      </c>
      <c r="H1919" s="167" t="s">
        <v>2828</v>
      </c>
      <c r="I1919" s="167" t="s">
        <v>2829</v>
      </c>
      <c r="J1919" s="133" t="s">
        <v>2830</v>
      </c>
      <c r="K1919" s="167" t="s">
        <v>2939</v>
      </c>
      <c r="L1919" s="221">
        <v>767575.05</v>
      </c>
    </row>
    <row r="1920" spans="1:12" ht="36" x14ac:dyDescent="0.2">
      <c r="A1920" s="197">
        <f t="shared" si="29"/>
        <v>1919</v>
      </c>
      <c r="B1920" s="167" t="s">
        <v>2823</v>
      </c>
      <c r="C1920" s="167" t="s">
        <v>2824</v>
      </c>
      <c r="D1920" s="167" t="s">
        <v>2825</v>
      </c>
      <c r="E1920" s="167" t="s">
        <v>2826</v>
      </c>
      <c r="F1920" s="167" t="s">
        <v>2827</v>
      </c>
      <c r="G1920" s="167" t="s">
        <v>2827</v>
      </c>
      <c r="H1920" s="167" t="s">
        <v>2828</v>
      </c>
      <c r="I1920" s="167" t="s">
        <v>2829</v>
      </c>
      <c r="J1920" s="133" t="s">
        <v>2830</v>
      </c>
      <c r="K1920" s="167" t="s">
        <v>2940</v>
      </c>
      <c r="L1920" s="221">
        <v>867988.52</v>
      </c>
    </row>
    <row r="1921" spans="1:12" ht="36" x14ac:dyDescent="0.2">
      <c r="A1921" s="197">
        <f t="shared" si="29"/>
        <v>1920</v>
      </c>
      <c r="B1921" s="167" t="s">
        <v>2823</v>
      </c>
      <c r="C1921" s="167" t="s">
        <v>2824</v>
      </c>
      <c r="D1921" s="167" t="s">
        <v>2825</v>
      </c>
      <c r="E1921" s="167" t="s">
        <v>2826</v>
      </c>
      <c r="F1921" s="167" t="s">
        <v>2827</v>
      </c>
      <c r="G1921" s="167" t="s">
        <v>2827</v>
      </c>
      <c r="H1921" s="167" t="s">
        <v>2828</v>
      </c>
      <c r="I1921" s="167" t="s">
        <v>2829</v>
      </c>
      <c r="J1921" s="133" t="s">
        <v>2830</v>
      </c>
      <c r="K1921" s="167" t="s">
        <v>2941</v>
      </c>
      <c r="L1921" s="221">
        <v>2713122</v>
      </c>
    </row>
    <row r="1922" spans="1:12" ht="36" x14ac:dyDescent="0.2">
      <c r="A1922" s="197">
        <f t="shared" si="29"/>
        <v>1921</v>
      </c>
      <c r="B1922" s="167" t="s">
        <v>2823</v>
      </c>
      <c r="C1922" s="167" t="s">
        <v>2824</v>
      </c>
      <c r="D1922" s="167" t="s">
        <v>2825</v>
      </c>
      <c r="E1922" s="167" t="s">
        <v>2826</v>
      </c>
      <c r="F1922" s="167" t="s">
        <v>2827</v>
      </c>
      <c r="G1922" s="167" t="s">
        <v>2827</v>
      </c>
      <c r="H1922" s="167" t="s">
        <v>2828</v>
      </c>
      <c r="I1922" s="167" t="s">
        <v>2829</v>
      </c>
      <c r="J1922" s="133" t="s">
        <v>2830</v>
      </c>
      <c r="K1922" s="167" t="s">
        <v>2942</v>
      </c>
      <c r="L1922" s="221">
        <v>834783.41</v>
      </c>
    </row>
    <row r="1923" spans="1:12" ht="36" x14ac:dyDescent="0.2">
      <c r="A1923" s="197">
        <f t="shared" si="29"/>
        <v>1922</v>
      </c>
      <c r="B1923" s="167" t="s">
        <v>2823</v>
      </c>
      <c r="C1923" s="167" t="s">
        <v>2824</v>
      </c>
      <c r="D1923" s="167" t="s">
        <v>2825</v>
      </c>
      <c r="E1923" s="167" t="s">
        <v>2826</v>
      </c>
      <c r="F1923" s="167" t="s">
        <v>2827</v>
      </c>
      <c r="G1923" s="167" t="s">
        <v>2827</v>
      </c>
      <c r="H1923" s="167" t="s">
        <v>2828</v>
      </c>
      <c r="I1923" s="167" t="s">
        <v>2829</v>
      </c>
      <c r="J1923" s="133" t="s">
        <v>2830</v>
      </c>
      <c r="K1923" s="167" t="s">
        <v>2943</v>
      </c>
      <c r="L1923" s="221">
        <v>1482136.3199999998</v>
      </c>
    </row>
    <row r="1924" spans="1:12" ht="36" x14ac:dyDescent="0.2">
      <c r="A1924" s="197">
        <f t="shared" si="29"/>
        <v>1923</v>
      </c>
      <c r="B1924" s="167" t="s">
        <v>2823</v>
      </c>
      <c r="C1924" s="167" t="s">
        <v>2824</v>
      </c>
      <c r="D1924" s="167" t="s">
        <v>2825</v>
      </c>
      <c r="E1924" s="167" t="s">
        <v>2826</v>
      </c>
      <c r="F1924" s="167" t="s">
        <v>2827</v>
      </c>
      <c r="G1924" s="167" t="s">
        <v>2827</v>
      </c>
      <c r="H1924" s="167" t="s">
        <v>2828</v>
      </c>
      <c r="I1924" s="167" t="s">
        <v>2829</v>
      </c>
      <c r="J1924" s="133" t="s">
        <v>2830</v>
      </c>
      <c r="K1924" s="167" t="s">
        <v>2944</v>
      </c>
      <c r="L1924" s="221">
        <v>2666967.85</v>
      </c>
    </row>
    <row r="1925" spans="1:12" ht="36" x14ac:dyDescent="0.2">
      <c r="A1925" s="197">
        <f t="shared" si="29"/>
        <v>1924</v>
      </c>
      <c r="B1925" s="167" t="s">
        <v>2823</v>
      </c>
      <c r="C1925" s="167" t="s">
        <v>2824</v>
      </c>
      <c r="D1925" s="167" t="s">
        <v>2825</v>
      </c>
      <c r="E1925" s="167" t="s">
        <v>2826</v>
      </c>
      <c r="F1925" s="167" t="s">
        <v>2827</v>
      </c>
      <c r="G1925" s="167" t="s">
        <v>2827</v>
      </c>
      <c r="H1925" s="167" t="s">
        <v>2828</v>
      </c>
      <c r="I1925" s="167" t="s">
        <v>2829</v>
      </c>
      <c r="J1925" s="133" t="s">
        <v>2830</v>
      </c>
      <c r="K1925" s="167" t="s">
        <v>2945</v>
      </c>
      <c r="L1925" s="221">
        <v>1597022.7000000002</v>
      </c>
    </row>
    <row r="1926" spans="1:12" ht="36" x14ac:dyDescent="0.2">
      <c r="A1926" s="197">
        <f t="shared" ref="A1926:A1989" si="30">A1925+1</f>
        <v>1925</v>
      </c>
      <c r="B1926" s="167" t="s">
        <v>2823</v>
      </c>
      <c r="C1926" s="167" t="s">
        <v>2824</v>
      </c>
      <c r="D1926" s="167" t="s">
        <v>2825</v>
      </c>
      <c r="E1926" s="167" t="s">
        <v>2826</v>
      </c>
      <c r="F1926" s="167" t="s">
        <v>2827</v>
      </c>
      <c r="G1926" s="167" t="s">
        <v>2827</v>
      </c>
      <c r="H1926" s="167" t="s">
        <v>2828</v>
      </c>
      <c r="I1926" s="167" t="s">
        <v>2829</v>
      </c>
      <c r="J1926" s="133" t="s">
        <v>2830</v>
      </c>
      <c r="K1926" s="167" t="s">
        <v>2946</v>
      </c>
      <c r="L1926" s="221">
        <v>687650.05</v>
      </c>
    </row>
    <row r="1927" spans="1:12" ht="36" x14ac:dyDescent="0.2">
      <c r="A1927" s="197">
        <f t="shared" si="30"/>
        <v>1926</v>
      </c>
      <c r="B1927" s="167" t="s">
        <v>2823</v>
      </c>
      <c r="C1927" s="167" t="s">
        <v>2824</v>
      </c>
      <c r="D1927" s="167" t="s">
        <v>2825</v>
      </c>
      <c r="E1927" s="167" t="s">
        <v>2826</v>
      </c>
      <c r="F1927" s="167" t="s">
        <v>2827</v>
      </c>
      <c r="G1927" s="167" t="s">
        <v>2827</v>
      </c>
      <c r="H1927" s="167" t="s">
        <v>2828</v>
      </c>
      <c r="I1927" s="167" t="s">
        <v>2829</v>
      </c>
      <c r="J1927" s="133" t="s">
        <v>2830</v>
      </c>
      <c r="K1927" s="167" t="s">
        <v>2947</v>
      </c>
      <c r="L1927" s="221">
        <v>1146991.93</v>
      </c>
    </row>
    <row r="1928" spans="1:12" ht="36" x14ac:dyDescent="0.2">
      <c r="A1928" s="197">
        <f t="shared" si="30"/>
        <v>1927</v>
      </c>
      <c r="B1928" s="167" t="s">
        <v>2823</v>
      </c>
      <c r="C1928" s="167" t="s">
        <v>2824</v>
      </c>
      <c r="D1928" s="167" t="s">
        <v>2825</v>
      </c>
      <c r="E1928" s="167" t="s">
        <v>2826</v>
      </c>
      <c r="F1928" s="167" t="s">
        <v>2827</v>
      </c>
      <c r="G1928" s="167" t="s">
        <v>2827</v>
      </c>
      <c r="H1928" s="167" t="s">
        <v>2828</v>
      </c>
      <c r="I1928" s="167" t="s">
        <v>2829</v>
      </c>
      <c r="J1928" s="133" t="s">
        <v>2830</v>
      </c>
      <c r="K1928" s="167" t="s">
        <v>2948</v>
      </c>
      <c r="L1928" s="221">
        <v>644162.28</v>
      </c>
    </row>
    <row r="1929" spans="1:12" ht="36" x14ac:dyDescent="0.2">
      <c r="A1929" s="197">
        <f t="shared" si="30"/>
        <v>1928</v>
      </c>
      <c r="B1929" s="167" t="s">
        <v>2823</v>
      </c>
      <c r="C1929" s="167" t="s">
        <v>2824</v>
      </c>
      <c r="D1929" s="167" t="s">
        <v>2825</v>
      </c>
      <c r="E1929" s="167" t="s">
        <v>2826</v>
      </c>
      <c r="F1929" s="167" t="s">
        <v>2827</v>
      </c>
      <c r="G1929" s="167" t="s">
        <v>2827</v>
      </c>
      <c r="H1929" s="167" t="s">
        <v>2828</v>
      </c>
      <c r="I1929" s="167" t="s">
        <v>2829</v>
      </c>
      <c r="J1929" s="133" t="s">
        <v>2830</v>
      </c>
      <c r="K1929" s="167" t="s">
        <v>2949</v>
      </c>
      <c r="L1929" s="221">
        <v>725341.31</v>
      </c>
    </row>
    <row r="1930" spans="1:12" ht="36" x14ac:dyDescent="0.2">
      <c r="A1930" s="197">
        <f t="shared" si="30"/>
        <v>1929</v>
      </c>
      <c r="B1930" s="167" t="s">
        <v>2823</v>
      </c>
      <c r="C1930" s="167" t="s">
        <v>2824</v>
      </c>
      <c r="D1930" s="167" t="s">
        <v>2825</v>
      </c>
      <c r="E1930" s="167" t="s">
        <v>2826</v>
      </c>
      <c r="F1930" s="167" t="s">
        <v>2827</v>
      </c>
      <c r="G1930" s="167" t="s">
        <v>2827</v>
      </c>
      <c r="H1930" s="167" t="s">
        <v>2828</v>
      </c>
      <c r="I1930" s="167" t="s">
        <v>2829</v>
      </c>
      <c r="J1930" s="133" t="s">
        <v>2830</v>
      </c>
      <c r="K1930" s="167" t="s">
        <v>2950</v>
      </c>
      <c r="L1930" s="221">
        <v>1047428.385</v>
      </c>
    </row>
    <row r="1931" spans="1:12" ht="36" x14ac:dyDescent="0.2">
      <c r="A1931" s="197">
        <f t="shared" si="30"/>
        <v>1930</v>
      </c>
      <c r="B1931" s="167" t="s">
        <v>2823</v>
      </c>
      <c r="C1931" s="167" t="s">
        <v>2824</v>
      </c>
      <c r="D1931" s="167" t="s">
        <v>2825</v>
      </c>
      <c r="E1931" s="167" t="s">
        <v>2826</v>
      </c>
      <c r="F1931" s="167" t="s">
        <v>2827</v>
      </c>
      <c r="G1931" s="167" t="s">
        <v>2827</v>
      </c>
      <c r="H1931" s="167" t="s">
        <v>2828</v>
      </c>
      <c r="I1931" s="167" t="s">
        <v>2829</v>
      </c>
      <c r="J1931" s="133" t="s">
        <v>2830</v>
      </c>
      <c r="K1931" s="167" t="s">
        <v>2951</v>
      </c>
      <c r="L1931" s="221">
        <v>740474.92</v>
      </c>
    </row>
    <row r="1932" spans="1:12" ht="36" x14ac:dyDescent="0.2">
      <c r="A1932" s="197">
        <f t="shared" si="30"/>
        <v>1931</v>
      </c>
      <c r="B1932" s="167" t="s">
        <v>2823</v>
      </c>
      <c r="C1932" s="167" t="s">
        <v>2824</v>
      </c>
      <c r="D1932" s="167" t="s">
        <v>2825</v>
      </c>
      <c r="E1932" s="167" t="s">
        <v>2826</v>
      </c>
      <c r="F1932" s="167" t="s">
        <v>2827</v>
      </c>
      <c r="G1932" s="167" t="s">
        <v>2827</v>
      </c>
      <c r="H1932" s="167" t="s">
        <v>2828</v>
      </c>
      <c r="I1932" s="167" t="s">
        <v>2829</v>
      </c>
      <c r="J1932" s="133" t="s">
        <v>2830</v>
      </c>
      <c r="K1932" s="167" t="s">
        <v>2952</v>
      </c>
      <c r="L1932" s="221">
        <v>2199157.27</v>
      </c>
    </row>
    <row r="1933" spans="1:12" ht="36" x14ac:dyDescent="0.2">
      <c r="A1933" s="197">
        <f t="shared" si="30"/>
        <v>1932</v>
      </c>
      <c r="B1933" s="167" t="s">
        <v>2823</v>
      </c>
      <c r="C1933" s="167" t="s">
        <v>2824</v>
      </c>
      <c r="D1933" s="167" t="s">
        <v>2825</v>
      </c>
      <c r="E1933" s="167" t="s">
        <v>2826</v>
      </c>
      <c r="F1933" s="167" t="s">
        <v>2827</v>
      </c>
      <c r="G1933" s="167" t="s">
        <v>2827</v>
      </c>
      <c r="H1933" s="167" t="s">
        <v>2828</v>
      </c>
      <c r="I1933" s="167" t="s">
        <v>2829</v>
      </c>
      <c r="J1933" s="133" t="s">
        <v>2830</v>
      </c>
      <c r="K1933" s="167" t="s">
        <v>2953</v>
      </c>
      <c r="L1933" s="221">
        <v>597359.39999999991</v>
      </c>
    </row>
    <row r="1934" spans="1:12" ht="36" x14ac:dyDescent="0.2">
      <c r="A1934" s="197">
        <f t="shared" si="30"/>
        <v>1933</v>
      </c>
      <c r="B1934" s="167" t="s">
        <v>2823</v>
      </c>
      <c r="C1934" s="167" t="s">
        <v>2824</v>
      </c>
      <c r="D1934" s="167" t="s">
        <v>2825</v>
      </c>
      <c r="E1934" s="167" t="s">
        <v>2826</v>
      </c>
      <c r="F1934" s="167" t="s">
        <v>2827</v>
      </c>
      <c r="G1934" s="167" t="s">
        <v>2827</v>
      </c>
      <c r="H1934" s="167" t="s">
        <v>2828</v>
      </c>
      <c r="I1934" s="167" t="s">
        <v>2829</v>
      </c>
      <c r="J1934" s="133" t="s">
        <v>2830</v>
      </c>
      <c r="K1934" s="167" t="s">
        <v>2954</v>
      </c>
      <c r="L1934" s="221">
        <v>1173482.7</v>
      </c>
    </row>
    <row r="1935" spans="1:12" ht="36" x14ac:dyDescent="0.2">
      <c r="A1935" s="197">
        <f t="shared" si="30"/>
        <v>1934</v>
      </c>
      <c r="B1935" s="167" t="s">
        <v>2823</v>
      </c>
      <c r="C1935" s="167" t="s">
        <v>2824</v>
      </c>
      <c r="D1935" s="167" t="s">
        <v>2825</v>
      </c>
      <c r="E1935" s="167" t="s">
        <v>2826</v>
      </c>
      <c r="F1935" s="167" t="s">
        <v>2827</v>
      </c>
      <c r="G1935" s="167" t="s">
        <v>2827</v>
      </c>
      <c r="H1935" s="167" t="s">
        <v>2828</v>
      </c>
      <c r="I1935" s="167" t="s">
        <v>2829</v>
      </c>
      <c r="J1935" s="133" t="s">
        <v>2830</v>
      </c>
      <c r="K1935" s="167" t="s">
        <v>2955</v>
      </c>
      <c r="L1935" s="221">
        <v>534248</v>
      </c>
    </row>
    <row r="1936" spans="1:12" ht="36" x14ac:dyDescent="0.2">
      <c r="A1936" s="197">
        <f t="shared" si="30"/>
        <v>1935</v>
      </c>
      <c r="B1936" s="167" t="s">
        <v>2823</v>
      </c>
      <c r="C1936" s="167" t="s">
        <v>2824</v>
      </c>
      <c r="D1936" s="167" t="s">
        <v>2825</v>
      </c>
      <c r="E1936" s="167" t="s">
        <v>2826</v>
      </c>
      <c r="F1936" s="167" t="s">
        <v>2827</v>
      </c>
      <c r="G1936" s="167" t="s">
        <v>2827</v>
      </c>
      <c r="H1936" s="167" t="s">
        <v>2828</v>
      </c>
      <c r="I1936" s="167" t="s">
        <v>2829</v>
      </c>
      <c r="J1936" s="133" t="s">
        <v>2830</v>
      </c>
      <c r="K1936" s="167" t="s">
        <v>2956</v>
      </c>
      <c r="L1936" s="221">
        <v>543388.80000000005</v>
      </c>
    </row>
    <row r="1937" spans="1:12" ht="36" x14ac:dyDescent="0.2">
      <c r="A1937" s="197">
        <f t="shared" si="30"/>
        <v>1936</v>
      </c>
      <c r="B1937" s="167" t="s">
        <v>2823</v>
      </c>
      <c r="C1937" s="167" t="s">
        <v>2824</v>
      </c>
      <c r="D1937" s="167" t="s">
        <v>2825</v>
      </c>
      <c r="E1937" s="167" t="s">
        <v>2826</v>
      </c>
      <c r="F1937" s="167" t="s">
        <v>2827</v>
      </c>
      <c r="G1937" s="167" t="s">
        <v>2827</v>
      </c>
      <c r="H1937" s="167" t="s">
        <v>2828</v>
      </c>
      <c r="I1937" s="167" t="s">
        <v>2829</v>
      </c>
      <c r="J1937" s="133" t="s">
        <v>2830</v>
      </c>
      <c r="K1937" s="167" t="s">
        <v>2957</v>
      </c>
      <c r="L1937" s="221">
        <v>766019.58</v>
      </c>
    </row>
    <row r="1938" spans="1:12" ht="36" x14ac:dyDescent="0.2">
      <c r="A1938" s="197">
        <f t="shared" si="30"/>
        <v>1937</v>
      </c>
      <c r="B1938" s="167" t="s">
        <v>2823</v>
      </c>
      <c r="C1938" s="167" t="s">
        <v>2824</v>
      </c>
      <c r="D1938" s="167" t="s">
        <v>2825</v>
      </c>
      <c r="E1938" s="167" t="s">
        <v>2826</v>
      </c>
      <c r="F1938" s="167" t="s">
        <v>2827</v>
      </c>
      <c r="G1938" s="167" t="s">
        <v>2827</v>
      </c>
      <c r="H1938" s="167" t="s">
        <v>2828</v>
      </c>
      <c r="I1938" s="167" t="s">
        <v>2829</v>
      </c>
      <c r="J1938" s="133" t="s">
        <v>2830</v>
      </c>
      <c r="K1938" s="167" t="s">
        <v>2958</v>
      </c>
      <c r="L1938" s="221">
        <v>766019.58</v>
      </c>
    </row>
    <row r="1939" spans="1:12" ht="36" x14ac:dyDescent="0.2">
      <c r="A1939" s="197">
        <f t="shared" si="30"/>
        <v>1938</v>
      </c>
      <c r="B1939" s="167" t="s">
        <v>2823</v>
      </c>
      <c r="C1939" s="167" t="s">
        <v>2824</v>
      </c>
      <c r="D1939" s="167" t="s">
        <v>2825</v>
      </c>
      <c r="E1939" s="167" t="s">
        <v>2826</v>
      </c>
      <c r="F1939" s="167" t="s">
        <v>2827</v>
      </c>
      <c r="G1939" s="167" t="s">
        <v>2827</v>
      </c>
      <c r="H1939" s="167" t="s">
        <v>2828</v>
      </c>
      <c r="I1939" s="167" t="s">
        <v>2829</v>
      </c>
      <c r="J1939" s="133" t="s">
        <v>2830</v>
      </c>
      <c r="K1939" s="167" t="s">
        <v>2959</v>
      </c>
      <c r="L1939" s="221">
        <v>549313.96000000008</v>
      </c>
    </row>
    <row r="1940" spans="1:12" ht="36" x14ac:dyDescent="0.2">
      <c r="A1940" s="197">
        <f t="shared" si="30"/>
        <v>1939</v>
      </c>
      <c r="B1940" s="167" t="s">
        <v>2823</v>
      </c>
      <c r="C1940" s="167" t="s">
        <v>2824</v>
      </c>
      <c r="D1940" s="167" t="s">
        <v>2825</v>
      </c>
      <c r="E1940" s="167" t="s">
        <v>2826</v>
      </c>
      <c r="F1940" s="167" t="s">
        <v>2827</v>
      </c>
      <c r="G1940" s="167" t="s">
        <v>2827</v>
      </c>
      <c r="H1940" s="167" t="s">
        <v>2828</v>
      </c>
      <c r="I1940" s="167" t="s">
        <v>2829</v>
      </c>
      <c r="J1940" s="133" t="s">
        <v>2830</v>
      </c>
      <c r="K1940" s="167" t="s">
        <v>2960</v>
      </c>
      <c r="L1940" s="221">
        <v>646744.1100000001</v>
      </c>
    </row>
    <row r="1941" spans="1:12" ht="36" x14ac:dyDescent="0.2">
      <c r="A1941" s="197">
        <f t="shared" si="30"/>
        <v>1940</v>
      </c>
      <c r="B1941" s="167" t="s">
        <v>2823</v>
      </c>
      <c r="C1941" s="167" t="s">
        <v>2824</v>
      </c>
      <c r="D1941" s="167" t="s">
        <v>2825</v>
      </c>
      <c r="E1941" s="167" t="s">
        <v>2826</v>
      </c>
      <c r="F1941" s="167" t="s">
        <v>2827</v>
      </c>
      <c r="G1941" s="167" t="s">
        <v>2827</v>
      </c>
      <c r="H1941" s="167" t="s">
        <v>2828</v>
      </c>
      <c r="I1941" s="167" t="s">
        <v>2829</v>
      </c>
      <c r="J1941" s="133" t="s">
        <v>2830</v>
      </c>
      <c r="K1941" s="167" t="s">
        <v>2961</v>
      </c>
      <c r="L1941" s="221">
        <v>645498.10000000009</v>
      </c>
    </row>
    <row r="1942" spans="1:12" ht="36" x14ac:dyDescent="0.2">
      <c r="A1942" s="197">
        <f t="shared" si="30"/>
        <v>1941</v>
      </c>
      <c r="B1942" s="167" t="s">
        <v>2823</v>
      </c>
      <c r="C1942" s="167" t="s">
        <v>2824</v>
      </c>
      <c r="D1942" s="167" t="s">
        <v>2825</v>
      </c>
      <c r="E1942" s="167" t="s">
        <v>2826</v>
      </c>
      <c r="F1942" s="167" t="s">
        <v>2827</v>
      </c>
      <c r="G1942" s="167" t="s">
        <v>2827</v>
      </c>
      <c r="H1942" s="167" t="s">
        <v>2828</v>
      </c>
      <c r="I1942" s="167" t="s">
        <v>2829</v>
      </c>
      <c r="J1942" s="133" t="s">
        <v>2830</v>
      </c>
      <c r="K1942" s="167" t="s">
        <v>2962</v>
      </c>
      <c r="L1942" s="221">
        <v>2510272.63</v>
      </c>
    </row>
    <row r="1943" spans="1:12" ht="36" x14ac:dyDescent="0.2">
      <c r="A1943" s="197">
        <f t="shared" si="30"/>
        <v>1942</v>
      </c>
      <c r="B1943" s="167" t="s">
        <v>2823</v>
      </c>
      <c r="C1943" s="167" t="s">
        <v>2824</v>
      </c>
      <c r="D1943" s="167" t="s">
        <v>2825</v>
      </c>
      <c r="E1943" s="167" t="s">
        <v>2826</v>
      </c>
      <c r="F1943" s="167" t="s">
        <v>2827</v>
      </c>
      <c r="G1943" s="167" t="s">
        <v>2827</v>
      </c>
      <c r="H1943" s="167" t="s">
        <v>2828</v>
      </c>
      <c r="I1943" s="167" t="s">
        <v>2829</v>
      </c>
      <c r="J1943" s="133" t="s">
        <v>2830</v>
      </c>
      <c r="K1943" s="167" t="s">
        <v>2963</v>
      </c>
      <c r="L1943" s="221">
        <v>737558.63</v>
      </c>
    </row>
    <row r="1944" spans="1:12" ht="36" x14ac:dyDescent="0.2">
      <c r="A1944" s="197">
        <f t="shared" si="30"/>
        <v>1943</v>
      </c>
      <c r="B1944" s="167" t="s">
        <v>2823</v>
      </c>
      <c r="C1944" s="167" t="s">
        <v>2824</v>
      </c>
      <c r="D1944" s="167" t="s">
        <v>2825</v>
      </c>
      <c r="E1944" s="167" t="s">
        <v>2826</v>
      </c>
      <c r="F1944" s="167" t="s">
        <v>2827</v>
      </c>
      <c r="G1944" s="167" t="s">
        <v>2827</v>
      </c>
      <c r="H1944" s="167" t="s">
        <v>2828</v>
      </c>
      <c r="I1944" s="167" t="s">
        <v>2829</v>
      </c>
      <c r="J1944" s="133" t="s">
        <v>2830</v>
      </c>
      <c r="K1944" s="167" t="s">
        <v>2964</v>
      </c>
      <c r="L1944" s="221">
        <v>737558.63</v>
      </c>
    </row>
    <row r="1945" spans="1:12" ht="36" x14ac:dyDescent="0.2">
      <c r="A1945" s="197">
        <f t="shared" si="30"/>
        <v>1944</v>
      </c>
      <c r="B1945" s="167" t="s">
        <v>2823</v>
      </c>
      <c r="C1945" s="167" t="s">
        <v>2824</v>
      </c>
      <c r="D1945" s="167" t="s">
        <v>2825</v>
      </c>
      <c r="E1945" s="167" t="s">
        <v>2826</v>
      </c>
      <c r="F1945" s="167" t="s">
        <v>2827</v>
      </c>
      <c r="G1945" s="167" t="s">
        <v>2827</v>
      </c>
      <c r="H1945" s="167" t="s">
        <v>2828</v>
      </c>
      <c r="I1945" s="167" t="s">
        <v>2829</v>
      </c>
      <c r="J1945" s="133" t="s">
        <v>2830</v>
      </c>
      <c r="K1945" s="167" t="s">
        <v>2965</v>
      </c>
      <c r="L1945" s="221">
        <v>1889500.95</v>
      </c>
    </row>
    <row r="1946" spans="1:12" ht="36" x14ac:dyDescent="0.2">
      <c r="A1946" s="197">
        <f t="shared" si="30"/>
        <v>1945</v>
      </c>
      <c r="B1946" s="167" t="s">
        <v>2823</v>
      </c>
      <c r="C1946" s="167" t="s">
        <v>2824</v>
      </c>
      <c r="D1946" s="167" t="s">
        <v>2825</v>
      </c>
      <c r="E1946" s="167" t="s">
        <v>2826</v>
      </c>
      <c r="F1946" s="167" t="s">
        <v>2827</v>
      </c>
      <c r="G1946" s="167" t="s">
        <v>2827</v>
      </c>
      <c r="H1946" s="167" t="s">
        <v>2828</v>
      </c>
      <c r="I1946" s="167" t="s">
        <v>2829</v>
      </c>
      <c r="J1946" s="133" t="s">
        <v>2830</v>
      </c>
      <c r="K1946" s="167" t="s">
        <v>2966</v>
      </c>
      <c r="L1946" s="221">
        <v>1525652.51</v>
      </c>
    </row>
    <row r="1947" spans="1:12" ht="36" x14ac:dyDescent="0.2">
      <c r="A1947" s="197">
        <f t="shared" si="30"/>
        <v>1946</v>
      </c>
      <c r="B1947" s="167" t="s">
        <v>2823</v>
      </c>
      <c r="C1947" s="167" t="s">
        <v>2824</v>
      </c>
      <c r="D1947" s="167" t="s">
        <v>2825</v>
      </c>
      <c r="E1947" s="167" t="s">
        <v>2826</v>
      </c>
      <c r="F1947" s="167" t="s">
        <v>2827</v>
      </c>
      <c r="G1947" s="167" t="s">
        <v>2827</v>
      </c>
      <c r="H1947" s="167" t="s">
        <v>2828</v>
      </c>
      <c r="I1947" s="167" t="s">
        <v>2829</v>
      </c>
      <c r="J1947" s="133" t="s">
        <v>2830</v>
      </c>
      <c r="K1947" s="167" t="s">
        <v>2967</v>
      </c>
      <c r="L1947" s="221">
        <v>1692078.3466666667</v>
      </c>
    </row>
    <row r="1948" spans="1:12" ht="36" x14ac:dyDescent="0.2">
      <c r="A1948" s="197">
        <f t="shared" si="30"/>
        <v>1947</v>
      </c>
      <c r="B1948" s="167" t="s">
        <v>2823</v>
      </c>
      <c r="C1948" s="167" t="s">
        <v>2824</v>
      </c>
      <c r="D1948" s="167" t="s">
        <v>2825</v>
      </c>
      <c r="E1948" s="167" t="s">
        <v>2826</v>
      </c>
      <c r="F1948" s="167" t="s">
        <v>2827</v>
      </c>
      <c r="G1948" s="167" t="s">
        <v>2827</v>
      </c>
      <c r="H1948" s="167" t="s">
        <v>2828</v>
      </c>
      <c r="I1948" s="167" t="s">
        <v>2829</v>
      </c>
      <c r="J1948" s="133" t="s">
        <v>2830</v>
      </c>
      <c r="K1948" s="167" t="s">
        <v>2968</v>
      </c>
      <c r="L1948" s="221">
        <v>827915.08</v>
      </c>
    </row>
    <row r="1949" spans="1:12" ht="36" x14ac:dyDescent="0.2">
      <c r="A1949" s="197">
        <f t="shared" si="30"/>
        <v>1948</v>
      </c>
      <c r="B1949" s="167" t="s">
        <v>2823</v>
      </c>
      <c r="C1949" s="167" t="s">
        <v>2824</v>
      </c>
      <c r="D1949" s="167" t="s">
        <v>2825</v>
      </c>
      <c r="E1949" s="167" t="s">
        <v>2826</v>
      </c>
      <c r="F1949" s="167" t="s">
        <v>2827</v>
      </c>
      <c r="G1949" s="167" t="s">
        <v>2827</v>
      </c>
      <c r="H1949" s="167" t="s">
        <v>2828</v>
      </c>
      <c r="I1949" s="167" t="s">
        <v>2829</v>
      </c>
      <c r="J1949" s="133" t="s">
        <v>2830</v>
      </c>
      <c r="K1949" s="167" t="s">
        <v>2969</v>
      </c>
      <c r="L1949" s="221">
        <v>524988.32999999996</v>
      </c>
    </row>
    <row r="1950" spans="1:12" ht="36" x14ac:dyDescent="0.2">
      <c r="A1950" s="197">
        <f t="shared" si="30"/>
        <v>1949</v>
      </c>
      <c r="B1950" s="167" t="s">
        <v>2823</v>
      </c>
      <c r="C1950" s="167" t="s">
        <v>2824</v>
      </c>
      <c r="D1950" s="167" t="s">
        <v>2825</v>
      </c>
      <c r="E1950" s="167" t="s">
        <v>2826</v>
      </c>
      <c r="F1950" s="167" t="s">
        <v>2827</v>
      </c>
      <c r="G1950" s="167" t="s">
        <v>2827</v>
      </c>
      <c r="H1950" s="167" t="s">
        <v>2828</v>
      </c>
      <c r="I1950" s="167" t="s">
        <v>2829</v>
      </c>
      <c r="J1950" s="133" t="s">
        <v>2830</v>
      </c>
      <c r="K1950" s="167" t="s">
        <v>2970</v>
      </c>
      <c r="L1950" s="221">
        <v>1494924.5499999998</v>
      </c>
    </row>
    <row r="1951" spans="1:12" ht="36" x14ac:dyDescent="0.2">
      <c r="A1951" s="197">
        <f t="shared" si="30"/>
        <v>1950</v>
      </c>
      <c r="B1951" s="167" t="s">
        <v>2823</v>
      </c>
      <c r="C1951" s="167" t="s">
        <v>2824</v>
      </c>
      <c r="D1951" s="167" t="s">
        <v>2825</v>
      </c>
      <c r="E1951" s="167" t="s">
        <v>2826</v>
      </c>
      <c r="F1951" s="167" t="s">
        <v>2827</v>
      </c>
      <c r="G1951" s="167" t="s">
        <v>2827</v>
      </c>
      <c r="H1951" s="167" t="s">
        <v>2828</v>
      </c>
      <c r="I1951" s="167" t="s">
        <v>2829</v>
      </c>
      <c r="J1951" s="133" t="s">
        <v>2830</v>
      </c>
      <c r="K1951" s="167" t="s">
        <v>2971</v>
      </c>
      <c r="L1951" s="221">
        <v>860000</v>
      </c>
    </row>
    <row r="1952" spans="1:12" ht="36" x14ac:dyDescent="0.2">
      <c r="A1952" s="197">
        <f t="shared" si="30"/>
        <v>1951</v>
      </c>
      <c r="B1952" s="167" t="s">
        <v>2823</v>
      </c>
      <c r="C1952" s="167" t="s">
        <v>2824</v>
      </c>
      <c r="D1952" s="167" t="s">
        <v>2825</v>
      </c>
      <c r="E1952" s="167" t="s">
        <v>2826</v>
      </c>
      <c r="F1952" s="167" t="s">
        <v>2827</v>
      </c>
      <c r="G1952" s="167" t="s">
        <v>2827</v>
      </c>
      <c r="H1952" s="167" t="s">
        <v>2828</v>
      </c>
      <c r="I1952" s="167" t="s">
        <v>2829</v>
      </c>
      <c r="J1952" s="133" t="s">
        <v>2830</v>
      </c>
      <c r="K1952" s="167" t="s">
        <v>2972</v>
      </c>
      <c r="L1952" s="221">
        <v>860000</v>
      </c>
    </row>
    <row r="1953" spans="1:12" ht="36" x14ac:dyDescent="0.2">
      <c r="A1953" s="197">
        <f t="shared" si="30"/>
        <v>1952</v>
      </c>
      <c r="B1953" s="167" t="s">
        <v>2823</v>
      </c>
      <c r="C1953" s="167" t="s">
        <v>2824</v>
      </c>
      <c r="D1953" s="167" t="s">
        <v>2825</v>
      </c>
      <c r="E1953" s="167" t="s">
        <v>2826</v>
      </c>
      <c r="F1953" s="167" t="s">
        <v>2827</v>
      </c>
      <c r="G1953" s="167" t="s">
        <v>2827</v>
      </c>
      <c r="H1953" s="167" t="s">
        <v>2828</v>
      </c>
      <c r="I1953" s="167" t="s">
        <v>2829</v>
      </c>
      <c r="J1953" s="133" t="s">
        <v>2830</v>
      </c>
      <c r="K1953" s="167" t="s">
        <v>2973</v>
      </c>
      <c r="L1953" s="221">
        <v>980000</v>
      </c>
    </row>
    <row r="1954" spans="1:12" ht="48" x14ac:dyDescent="0.2">
      <c r="A1954" s="197">
        <f t="shared" si="30"/>
        <v>1953</v>
      </c>
      <c r="B1954" s="167" t="s">
        <v>2823</v>
      </c>
      <c r="C1954" s="167" t="s">
        <v>2824</v>
      </c>
      <c r="D1954" s="167" t="s">
        <v>2825</v>
      </c>
      <c r="E1954" s="167" t="s">
        <v>2826</v>
      </c>
      <c r="F1954" s="167" t="s">
        <v>2827</v>
      </c>
      <c r="G1954" s="167" t="s">
        <v>2827</v>
      </c>
      <c r="H1954" s="167" t="s">
        <v>2828</v>
      </c>
      <c r="I1954" s="167" t="s">
        <v>2829</v>
      </c>
      <c r="J1954" s="133" t="s">
        <v>2830</v>
      </c>
      <c r="K1954" s="167" t="s">
        <v>2974</v>
      </c>
      <c r="L1954" s="221">
        <v>1898305.08</v>
      </c>
    </row>
    <row r="1955" spans="1:12" ht="36" x14ac:dyDescent="0.2">
      <c r="A1955" s="197">
        <f t="shared" si="30"/>
        <v>1954</v>
      </c>
      <c r="B1955" s="167" t="s">
        <v>2823</v>
      </c>
      <c r="C1955" s="167" t="s">
        <v>2824</v>
      </c>
      <c r="D1955" s="167" t="s">
        <v>2825</v>
      </c>
      <c r="E1955" s="167" t="s">
        <v>2826</v>
      </c>
      <c r="F1955" s="167" t="s">
        <v>2827</v>
      </c>
      <c r="G1955" s="167" t="s">
        <v>2827</v>
      </c>
      <c r="H1955" s="167" t="s">
        <v>2828</v>
      </c>
      <c r="I1955" s="167" t="s">
        <v>2829</v>
      </c>
      <c r="J1955" s="133" t="s">
        <v>2830</v>
      </c>
      <c r="K1955" s="167" t="s">
        <v>2975</v>
      </c>
      <c r="L1955" s="221">
        <v>1454092.2</v>
      </c>
    </row>
    <row r="1956" spans="1:12" ht="36" x14ac:dyDescent="0.2">
      <c r="A1956" s="197">
        <f t="shared" si="30"/>
        <v>1955</v>
      </c>
      <c r="B1956" s="167" t="s">
        <v>2823</v>
      </c>
      <c r="C1956" s="167" t="s">
        <v>2824</v>
      </c>
      <c r="D1956" s="167" t="s">
        <v>2825</v>
      </c>
      <c r="E1956" s="167" t="s">
        <v>2826</v>
      </c>
      <c r="F1956" s="167" t="s">
        <v>2827</v>
      </c>
      <c r="G1956" s="167" t="s">
        <v>2827</v>
      </c>
      <c r="H1956" s="167" t="s">
        <v>2828</v>
      </c>
      <c r="I1956" s="167" t="s">
        <v>2829</v>
      </c>
      <c r="J1956" s="133" t="s">
        <v>2830</v>
      </c>
      <c r="K1956" s="167" t="s">
        <v>2976</v>
      </c>
      <c r="L1956" s="221">
        <v>1992759.5499999998</v>
      </c>
    </row>
    <row r="1957" spans="1:12" ht="36" x14ac:dyDescent="0.2">
      <c r="A1957" s="197">
        <f t="shared" si="30"/>
        <v>1956</v>
      </c>
      <c r="B1957" s="167" t="s">
        <v>2823</v>
      </c>
      <c r="C1957" s="167" t="s">
        <v>2824</v>
      </c>
      <c r="D1957" s="167" t="s">
        <v>2825</v>
      </c>
      <c r="E1957" s="167" t="s">
        <v>2826</v>
      </c>
      <c r="F1957" s="167" t="s">
        <v>2827</v>
      </c>
      <c r="G1957" s="167" t="s">
        <v>2827</v>
      </c>
      <c r="H1957" s="167" t="s">
        <v>2828</v>
      </c>
      <c r="I1957" s="167" t="s">
        <v>2829</v>
      </c>
      <c r="J1957" s="133" t="s">
        <v>2830</v>
      </c>
      <c r="K1957" s="167" t="s">
        <v>2977</v>
      </c>
      <c r="L1957" s="221">
        <v>10213927.620000001</v>
      </c>
    </row>
    <row r="1958" spans="1:12" ht="36" x14ac:dyDescent="0.2">
      <c r="A1958" s="197">
        <f t="shared" si="30"/>
        <v>1957</v>
      </c>
      <c r="B1958" s="167" t="s">
        <v>2823</v>
      </c>
      <c r="C1958" s="167" t="s">
        <v>2824</v>
      </c>
      <c r="D1958" s="167" t="s">
        <v>2825</v>
      </c>
      <c r="E1958" s="167" t="s">
        <v>2826</v>
      </c>
      <c r="F1958" s="167" t="s">
        <v>2827</v>
      </c>
      <c r="G1958" s="167" t="s">
        <v>2827</v>
      </c>
      <c r="H1958" s="167" t="s">
        <v>2828</v>
      </c>
      <c r="I1958" s="167" t="s">
        <v>2829</v>
      </c>
      <c r="J1958" s="133" t="s">
        <v>2830</v>
      </c>
      <c r="K1958" s="167" t="s">
        <v>2978</v>
      </c>
      <c r="L1958" s="221">
        <v>1255460.57</v>
      </c>
    </row>
    <row r="1959" spans="1:12" ht="36" x14ac:dyDescent="0.2">
      <c r="A1959" s="197">
        <f t="shared" si="30"/>
        <v>1958</v>
      </c>
      <c r="B1959" s="167" t="s">
        <v>2823</v>
      </c>
      <c r="C1959" s="167" t="s">
        <v>2824</v>
      </c>
      <c r="D1959" s="167" t="s">
        <v>2825</v>
      </c>
      <c r="E1959" s="167" t="s">
        <v>2826</v>
      </c>
      <c r="F1959" s="167" t="s">
        <v>2827</v>
      </c>
      <c r="G1959" s="167" t="s">
        <v>2827</v>
      </c>
      <c r="H1959" s="167" t="s">
        <v>2828</v>
      </c>
      <c r="I1959" s="167" t="s">
        <v>2829</v>
      </c>
      <c r="J1959" s="133" t="s">
        <v>2830</v>
      </c>
      <c r="K1959" s="167" t="s">
        <v>2979</v>
      </c>
      <c r="L1959" s="221">
        <v>788983.05</v>
      </c>
    </row>
    <row r="1960" spans="1:12" ht="36" x14ac:dyDescent="0.2">
      <c r="A1960" s="197">
        <f t="shared" si="30"/>
        <v>1959</v>
      </c>
      <c r="B1960" s="167" t="s">
        <v>2823</v>
      </c>
      <c r="C1960" s="167" t="s">
        <v>2824</v>
      </c>
      <c r="D1960" s="167" t="s">
        <v>2825</v>
      </c>
      <c r="E1960" s="167" t="s">
        <v>2826</v>
      </c>
      <c r="F1960" s="167" t="s">
        <v>2827</v>
      </c>
      <c r="G1960" s="167" t="s">
        <v>2827</v>
      </c>
      <c r="H1960" s="167" t="s">
        <v>2828</v>
      </c>
      <c r="I1960" s="167" t="s">
        <v>2829</v>
      </c>
      <c r="J1960" s="133" t="s">
        <v>2830</v>
      </c>
      <c r="K1960" s="167" t="s">
        <v>2980</v>
      </c>
      <c r="L1960" s="221">
        <v>936633.77499999991</v>
      </c>
    </row>
    <row r="1961" spans="1:12" ht="36" x14ac:dyDescent="0.2">
      <c r="A1961" s="197">
        <f t="shared" si="30"/>
        <v>1960</v>
      </c>
      <c r="B1961" s="167" t="s">
        <v>2823</v>
      </c>
      <c r="C1961" s="167" t="s">
        <v>2824</v>
      </c>
      <c r="D1961" s="167" t="s">
        <v>2825</v>
      </c>
      <c r="E1961" s="167" t="s">
        <v>2826</v>
      </c>
      <c r="F1961" s="167" t="s">
        <v>2827</v>
      </c>
      <c r="G1961" s="167" t="s">
        <v>2827</v>
      </c>
      <c r="H1961" s="167" t="s">
        <v>2828</v>
      </c>
      <c r="I1961" s="167" t="s">
        <v>2829</v>
      </c>
      <c r="J1961" s="133" t="s">
        <v>2830</v>
      </c>
      <c r="K1961" s="167" t="s">
        <v>2981</v>
      </c>
      <c r="L1961" s="221">
        <v>3612466.3725000005</v>
      </c>
    </row>
    <row r="1962" spans="1:12" ht="48" x14ac:dyDescent="0.2">
      <c r="A1962" s="197">
        <f t="shared" si="30"/>
        <v>1961</v>
      </c>
      <c r="B1962" s="167" t="s">
        <v>2823</v>
      </c>
      <c r="C1962" s="167" t="s">
        <v>2824</v>
      </c>
      <c r="D1962" s="167" t="s">
        <v>2825</v>
      </c>
      <c r="E1962" s="167" t="s">
        <v>2826</v>
      </c>
      <c r="F1962" s="167" t="s">
        <v>2827</v>
      </c>
      <c r="G1962" s="167" t="s">
        <v>2827</v>
      </c>
      <c r="H1962" s="167" t="s">
        <v>2828</v>
      </c>
      <c r="I1962" s="167" t="s">
        <v>2829</v>
      </c>
      <c r="J1962" s="133" t="s">
        <v>2830</v>
      </c>
      <c r="K1962" s="167" t="s">
        <v>2982</v>
      </c>
      <c r="L1962" s="221">
        <v>1197380</v>
      </c>
    </row>
    <row r="1963" spans="1:12" ht="36" x14ac:dyDescent="0.2">
      <c r="A1963" s="197">
        <f t="shared" si="30"/>
        <v>1962</v>
      </c>
      <c r="B1963" s="167" t="s">
        <v>2823</v>
      </c>
      <c r="C1963" s="167" t="s">
        <v>2824</v>
      </c>
      <c r="D1963" s="167" t="s">
        <v>2825</v>
      </c>
      <c r="E1963" s="167" t="s">
        <v>2826</v>
      </c>
      <c r="F1963" s="167" t="s">
        <v>2827</v>
      </c>
      <c r="G1963" s="167" t="s">
        <v>2827</v>
      </c>
      <c r="H1963" s="167" t="s">
        <v>2828</v>
      </c>
      <c r="I1963" s="167" t="s">
        <v>2829</v>
      </c>
      <c r="J1963" s="133" t="s">
        <v>2830</v>
      </c>
      <c r="K1963" s="167" t="s">
        <v>2983</v>
      </c>
      <c r="L1963" s="221">
        <v>752236.15999999992</v>
      </c>
    </row>
    <row r="1964" spans="1:12" ht="36" x14ac:dyDescent="0.2">
      <c r="A1964" s="197">
        <f t="shared" si="30"/>
        <v>1963</v>
      </c>
      <c r="B1964" s="167" t="s">
        <v>2823</v>
      </c>
      <c r="C1964" s="167" t="s">
        <v>2824</v>
      </c>
      <c r="D1964" s="167" t="s">
        <v>2825</v>
      </c>
      <c r="E1964" s="167" t="s">
        <v>2826</v>
      </c>
      <c r="F1964" s="167" t="s">
        <v>2827</v>
      </c>
      <c r="G1964" s="167" t="s">
        <v>2827</v>
      </c>
      <c r="H1964" s="167" t="s">
        <v>2828</v>
      </c>
      <c r="I1964" s="167" t="s">
        <v>2829</v>
      </c>
      <c r="J1964" s="133" t="s">
        <v>2830</v>
      </c>
      <c r="K1964" s="167" t="s">
        <v>2984</v>
      </c>
      <c r="L1964" s="221">
        <v>1060784.0649999999</v>
      </c>
    </row>
    <row r="1965" spans="1:12" ht="36" x14ac:dyDescent="0.2">
      <c r="A1965" s="197">
        <f t="shared" si="30"/>
        <v>1964</v>
      </c>
      <c r="B1965" s="167" t="s">
        <v>2823</v>
      </c>
      <c r="C1965" s="167" t="s">
        <v>2824</v>
      </c>
      <c r="D1965" s="167" t="s">
        <v>2825</v>
      </c>
      <c r="E1965" s="167" t="s">
        <v>2826</v>
      </c>
      <c r="F1965" s="167" t="s">
        <v>2827</v>
      </c>
      <c r="G1965" s="167" t="s">
        <v>2827</v>
      </c>
      <c r="H1965" s="167" t="s">
        <v>2828</v>
      </c>
      <c r="I1965" s="167" t="s">
        <v>2829</v>
      </c>
      <c r="J1965" s="133" t="s">
        <v>2830</v>
      </c>
      <c r="K1965" s="167" t="s">
        <v>2985</v>
      </c>
      <c r="L1965" s="221">
        <v>2233237.0449999999</v>
      </c>
    </row>
    <row r="1966" spans="1:12" ht="36" x14ac:dyDescent="0.2">
      <c r="A1966" s="197">
        <f t="shared" si="30"/>
        <v>1965</v>
      </c>
      <c r="B1966" s="167" t="s">
        <v>2823</v>
      </c>
      <c r="C1966" s="167" t="s">
        <v>2824</v>
      </c>
      <c r="D1966" s="167" t="s">
        <v>2825</v>
      </c>
      <c r="E1966" s="167" t="s">
        <v>2826</v>
      </c>
      <c r="F1966" s="167" t="s">
        <v>2827</v>
      </c>
      <c r="G1966" s="167" t="s">
        <v>2827</v>
      </c>
      <c r="H1966" s="167" t="s">
        <v>2828</v>
      </c>
      <c r="I1966" s="167" t="s">
        <v>2829</v>
      </c>
      <c r="J1966" s="133" t="s">
        <v>2830</v>
      </c>
      <c r="K1966" s="167" t="s">
        <v>2986</v>
      </c>
      <c r="L1966" s="221">
        <v>1160643.0799999998</v>
      </c>
    </row>
    <row r="1967" spans="1:12" ht="36" x14ac:dyDescent="0.2">
      <c r="A1967" s="197">
        <f t="shared" si="30"/>
        <v>1966</v>
      </c>
      <c r="B1967" s="167" t="s">
        <v>2823</v>
      </c>
      <c r="C1967" s="167" t="s">
        <v>2824</v>
      </c>
      <c r="D1967" s="167" t="s">
        <v>2825</v>
      </c>
      <c r="E1967" s="167" t="s">
        <v>2826</v>
      </c>
      <c r="F1967" s="167" t="s">
        <v>2827</v>
      </c>
      <c r="G1967" s="167" t="s">
        <v>2827</v>
      </c>
      <c r="H1967" s="167" t="s">
        <v>2828</v>
      </c>
      <c r="I1967" s="167" t="s">
        <v>2829</v>
      </c>
      <c r="J1967" s="133" t="s">
        <v>2830</v>
      </c>
      <c r="K1967" s="167" t="s">
        <v>2987</v>
      </c>
      <c r="L1967" s="221">
        <v>1449730</v>
      </c>
    </row>
    <row r="1968" spans="1:12" ht="36" x14ac:dyDescent="0.2">
      <c r="A1968" s="197">
        <f t="shared" si="30"/>
        <v>1967</v>
      </c>
      <c r="B1968" s="167" t="s">
        <v>2823</v>
      </c>
      <c r="C1968" s="167" t="s">
        <v>2824</v>
      </c>
      <c r="D1968" s="167" t="s">
        <v>2825</v>
      </c>
      <c r="E1968" s="167" t="s">
        <v>2826</v>
      </c>
      <c r="F1968" s="167" t="s">
        <v>2827</v>
      </c>
      <c r="G1968" s="167" t="s">
        <v>2827</v>
      </c>
      <c r="H1968" s="167" t="s">
        <v>2828</v>
      </c>
      <c r="I1968" s="167" t="s">
        <v>2829</v>
      </c>
      <c r="J1968" s="133" t="s">
        <v>2830</v>
      </c>
      <c r="K1968" s="167" t="s">
        <v>2988</v>
      </c>
      <c r="L1968" s="221">
        <v>995220.84000000008</v>
      </c>
    </row>
    <row r="1969" spans="1:12" ht="36" x14ac:dyDescent="0.2">
      <c r="A1969" s="197">
        <f t="shared" si="30"/>
        <v>1968</v>
      </c>
      <c r="B1969" s="167" t="s">
        <v>2823</v>
      </c>
      <c r="C1969" s="167" t="s">
        <v>2824</v>
      </c>
      <c r="D1969" s="167" t="s">
        <v>2825</v>
      </c>
      <c r="E1969" s="167" t="s">
        <v>2826</v>
      </c>
      <c r="F1969" s="167" t="s">
        <v>2827</v>
      </c>
      <c r="G1969" s="167" t="s">
        <v>2827</v>
      </c>
      <c r="H1969" s="167" t="s">
        <v>2828</v>
      </c>
      <c r="I1969" s="167" t="s">
        <v>2829</v>
      </c>
      <c r="J1969" s="133" t="s">
        <v>2830</v>
      </c>
      <c r="K1969" s="167" t="s">
        <v>2989</v>
      </c>
      <c r="L1969" s="221">
        <v>833460.1</v>
      </c>
    </row>
    <row r="1970" spans="1:12" ht="36" x14ac:dyDescent="0.2">
      <c r="A1970" s="197">
        <f t="shared" si="30"/>
        <v>1969</v>
      </c>
      <c r="B1970" s="167" t="s">
        <v>2823</v>
      </c>
      <c r="C1970" s="167" t="s">
        <v>2824</v>
      </c>
      <c r="D1970" s="167" t="s">
        <v>2825</v>
      </c>
      <c r="E1970" s="167" t="s">
        <v>2826</v>
      </c>
      <c r="F1970" s="167" t="s">
        <v>2827</v>
      </c>
      <c r="G1970" s="167" t="s">
        <v>2827</v>
      </c>
      <c r="H1970" s="167" t="s">
        <v>2828</v>
      </c>
      <c r="I1970" s="167" t="s">
        <v>2829</v>
      </c>
      <c r="J1970" s="133" t="s">
        <v>2830</v>
      </c>
      <c r="K1970" s="167" t="s">
        <v>2990</v>
      </c>
      <c r="L1970" s="221">
        <v>596643</v>
      </c>
    </row>
    <row r="1971" spans="1:12" ht="36" x14ac:dyDescent="0.2">
      <c r="A1971" s="197">
        <f t="shared" si="30"/>
        <v>1970</v>
      </c>
      <c r="B1971" s="167" t="s">
        <v>2823</v>
      </c>
      <c r="C1971" s="167" t="s">
        <v>2824</v>
      </c>
      <c r="D1971" s="167" t="s">
        <v>2825</v>
      </c>
      <c r="E1971" s="167" t="s">
        <v>2826</v>
      </c>
      <c r="F1971" s="167" t="s">
        <v>2827</v>
      </c>
      <c r="G1971" s="167" t="s">
        <v>2827</v>
      </c>
      <c r="H1971" s="167" t="s">
        <v>2828</v>
      </c>
      <c r="I1971" s="167" t="s">
        <v>2829</v>
      </c>
      <c r="J1971" s="133" t="s">
        <v>2830</v>
      </c>
      <c r="K1971" s="167" t="s">
        <v>2991</v>
      </c>
      <c r="L1971" s="221">
        <v>595936.4</v>
      </c>
    </row>
    <row r="1972" spans="1:12" ht="36" x14ac:dyDescent="0.2">
      <c r="A1972" s="197">
        <f t="shared" si="30"/>
        <v>1971</v>
      </c>
      <c r="B1972" s="167" t="s">
        <v>2823</v>
      </c>
      <c r="C1972" s="167" t="s">
        <v>2824</v>
      </c>
      <c r="D1972" s="167" t="s">
        <v>2825</v>
      </c>
      <c r="E1972" s="167" t="s">
        <v>2826</v>
      </c>
      <c r="F1972" s="167" t="s">
        <v>2827</v>
      </c>
      <c r="G1972" s="167" t="s">
        <v>2827</v>
      </c>
      <c r="H1972" s="167" t="s">
        <v>2828</v>
      </c>
      <c r="I1972" s="167" t="s">
        <v>2829</v>
      </c>
      <c r="J1972" s="133" t="s">
        <v>2830</v>
      </c>
      <c r="K1972" s="167" t="s">
        <v>2992</v>
      </c>
      <c r="L1972" s="221">
        <v>651264.4</v>
      </c>
    </row>
    <row r="1973" spans="1:12" ht="36" x14ac:dyDescent="0.2">
      <c r="A1973" s="197">
        <f t="shared" si="30"/>
        <v>1972</v>
      </c>
      <c r="B1973" s="167" t="s">
        <v>2823</v>
      </c>
      <c r="C1973" s="167" t="s">
        <v>2824</v>
      </c>
      <c r="D1973" s="167" t="s">
        <v>2825</v>
      </c>
      <c r="E1973" s="167" t="s">
        <v>2826</v>
      </c>
      <c r="F1973" s="167" t="s">
        <v>2827</v>
      </c>
      <c r="G1973" s="167" t="s">
        <v>2827</v>
      </c>
      <c r="H1973" s="167" t="s">
        <v>2828</v>
      </c>
      <c r="I1973" s="167" t="s">
        <v>2829</v>
      </c>
      <c r="J1973" s="133" t="s">
        <v>2830</v>
      </c>
      <c r="K1973" s="167" t="s">
        <v>2993</v>
      </c>
      <c r="L1973" s="221">
        <v>635927.68000000005</v>
      </c>
    </row>
    <row r="1974" spans="1:12" ht="36" x14ac:dyDescent="0.2">
      <c r="A1974" s="197">
        <f t="shared" si="30"/>
        <v>1973</v>
      </c>
      <c r="B1974" s="167" t="s">
        <v>2823</v>
      </c>
      <c r="C1974" s="167" t="s">
        <v>2824</v>
      </c>
      <c r="D1974" s="167" t="s">
        <v>2825</v>
      </c>
      <c r="E1974" s="167" t="s">
        <v>2826</v>
      </c>
      <c r="F1974" s="167" t="s">
        <v>2827</v>
      </c>
      <c r="G1974" s="167" t="s">
        <v>2827</v>
      </c>
      <c r="H1974" s="167" t="s">
        <v>2828</v>
      </c>
      <c r="I1974" s="167" t="s">
        <v>2829</v>
      </c>
      <c r="J1974" s="133" t="s">
        <v>2830</v>
      </c>
      <c r="K1974" s="167" t="s">
        <v>2994</v>
      </c>
      <c r="L1974" s="221">
        <v>504947.04</v>
      </c>
    </row>
    <row r="1975" spans="1:12" ht="36" x14ac:dyDescent="0.2">
      <c r="A1975" s="197">
        <f t="shared" si="30"/>
        <v>1974</v>
      </c>
      <c r="B1975" s="167" t="s">
        <v>2823</v>
      </c>
      <c r="C1975" s="167" t="s">
        <v>2824</v>
      </c>
      <c r="D1975" s="167" t="s">
        <v>2825</v>
      </c>
      <c r="E1975" s="167" t="s">
        <v>2826</v>
      </c>
      <c r="F1975" s="167" t="s">
        <v>2827</v>
      </c>
      <c r="G1975" s="167" t="s">
        <v>2827</v>
      </c>
      <c r="H1975" s="167" t="s">
        <v>2828</v>
      </c>
      <c r="I1975" s="167" t="s">
        <v>2829</v>
      </c>
      <c r="J1975" s="133" t="s">
        <v>2830</v>
      </c>
      <c r="K1975" s="167" t="s">
        <v>2995</v>
      </c>
      <c r="L1975" s="221">
        <v>536434.07999999996</v>
      </c>
    </row>
    <row r="1976" spans="1:12" ht="36" x14ac:dyDescent="0.2">
      <c r="A1976" s="197">
        <f t="shared" si="30"/>
        <v>1975</v>
      </c>
      <c r="B1976" s="167" t="s">
        <v>2823</v>
      </c>
      <c r="C1976" s="167" t="s">
        <v>2824</v>
      </c>
      <c r="D1976" s="167" t="s">
        <v>2825</v>
      </c>
      <c r="E1976" s="167" t="s">
        <v>2826</v>
      </c>
      <c r="F1976" s="167" t="s">
        <v>2827</v>
      </c>
      <c r="G1976" s="167" t="s">
        <v>2827</v>
      </c>
      <c r="H1976" s="167" t="s">
        <v>2828</v>
      </c>
      <c r="I1976" s="167" t="s">
        <v>2829</v>
      </c>
      <c r="J1976" s="133" t="s">
        <v>2830</v>
      </c>
      <c r="K1976" s="167" t="s">
        <v>2996</v>
      </c>
      <c r="L1976" s="221">
        <v>763915.44</v>
      </c>
    </row>
    <row r="1977" spans="1:12" ht="36" x14ac:dyDescent="0.2">
      <c r="A1977" s="197">
        <f t="shared" si="30"/>
        <v>1976</v>
      </c>
      <c r="B1977" s="167" t="s">
        <v>2823</v>
      </c>
      <c r="C1977" s="167" t="s">
        <v>2824</v>
      </c>
      <c r="D1977" s="167" t="s">
        <v>2825</v>
      </c>
      <c r="E1977" s="167" t="s">
        <v>2826</v>
      </c>
      <c r="F1977" s="167" t="s">
        <v>2827</v>
      </c>
      <c r="G1977" s="167" t="s">
        <v>2827</v>
      </c>
      <c r="H1977" s="167" t="s">
        <v>2828</v>
      </c>
      <c r="I1977" s="167" t="s">
        <v>2829</v>
      </c>
      <c r="J1977" s="133" t="s">
        <v>2830</v>
      </c>
      <c r="K1977" s="167" t="s">
        <v>2997</v>
      </c>
      <c r="L1977" s="221">
        <v>946455.90000000014</v>
      </c>
    </row>
    <row r="1978" spans="1:12" ht="36" x14ac:dyDescent="0.2">
      <c r="A1978" s="197">
        <f t="shared" si="30"/>
        <v>1977</v>
      </c>
      <c r="B1978" s="167" t="s">
        <v>2823</v>
      </c>
      <c r="C1978" s="167" t="s">
        <v>2824</v>
      </c>
      <c r="D1978" s="167" t="s">
        <v>2825</v>
      </c>
      <c r="E1978" s="167" t="s">
        <v>2826</v>
      </c>
      <c r="F1978" s="167" t="s">
        <v>2827</v>
      </c>
      <c r="G1978" s="167" t="s">
        <v>2827</v>
      </c>
      <c r="H1978" s="167" t="s">
        <v>2828</v>
      </c>
      <c r="I1978" s="167" t="s">
        <v>2829</v>
      </c>
      <c r="J1978" s="133" t="s">
        <v>2830</v>
      </c>
      <c r="K1978" s="167" t="s">
        <v>2998</v>
      </c>
      <c r="L1978" s="221">
        <v>2365440</v>
      </c>
    </row>
    <row r="1979" spans="1:12" ht="36" x14ac:dyDescent="0.2">
      <c r="A1979" s="197">
        <f t="shared" si="30"/>
        <v>1978</v>
      </c>
      <c r="B1979" s="167" t="s">
        <v>2823</v>
      </c>
      <c r="C1979" s="167" t="s">
        <v>2824</v>
      </c>
      <c r="D1979" s="167" t="s">
        <v>2825</v>
      </c>
      <c r="E1979" s="167" t="s">
        <v>2826</v>
      </c>
      <c r="F1979" s="167" t="s">
        <v>2827</v>
      </c>
      <c r="G1979" s="167" t="s">
        <v>2827</v>
      </c>
      <c r="H1979" s="167" t="s">
        <v>2828</v>
      </c>
      <c r="I1979" s="167" t="s">
        <v>2829</v>
      </c>
      <c r="J1979" s="133" t="s">
        <v>2830</v>
      </c>
      <c r="K1979" s="167" t="s">
        <v>2999</v>
      </c>
      <c r="L1979" s="221">
        <v>633270.24</v>
      </c>
    </row>
    <row r="1980" spans="1:12" ht="36" x14ac:dyDescent="0.2">
      <c r="A1980" s="197">
        <f t="shared" si="30"/>
        <v>1979</v>
      </c>
      <c r="B1980" s="167" t="s">
        <v>2823</v>
      </c>
      <c r="C1980" s="167" t="s">
        <v>2824</v>
      </c>
      <c r="D1980" s="167" t="s">
        <v>2825</v>
      </c>
      <c r="E1980" s="167" t="s">
        <v>2826</v>
      </c>
      <c r="F1980" s="167" t="s">
        <v>2827</v>
      </c>
      <c r="G1980" s="167" t="s">
        <v>2827</v>
      </c>
      <c r="H1980" s="167" t="s">
        <v>2828</v>
      </c>
      <c r="I1980" s="167" t="s">
        <v>2829</v>
      </c>
      <c r="J1980" s="133" t="s">
        <v>2830</v>
      </c>
      <c r="K1980" s="167" t="s">
        <v>3000</v>
      </c>
      <c r="L1980" s="221">
        <v>506880</v>
      </c>
    </row>
    <row r="1981" spans="1:12" ht="36" x14ac:dyDescent="0.2">
      <c r="A1981" s="197">
        <f t="shared" si="30"/>
        <v>1980</v>
      </c>
      <c r="B1981" s="167" t="s">
        <v>2823</v>
      </c>
      <c r="C1981" s="167" t="s">
        <v>2824</v>
      </c>
      <c r="D1981" s="167" t="s">
        <v>2825</v>
      </c>
      <c r="E1981" s="167" t="s">
        <v>2826</v>
      </c>
      <c r="F1981" s="167" t="s">
        <v>2827</v>
      </c>
      <c r="G1981" s="167" t="s">
        <v>2827</v>
      </c>
      <c r="H1981" s="167" t="s">
        <v>2828</v>
      </c>
      <c r="I1981" s="167" t="s">
        <v>2829</v>
      </c>
      <c r="J1981" s="133" t="s">
        <v>2830</v>
      </c>
      <c r="K1981" s="167" t="s">
        <v>3001</v>
      </c>
      <c r="L1981" s="221">
        <v>508464</v>
      </c>
    </row>
    <row r="1982" spans="1:12" ht="36" x14ac:dyDescent="0.2">
      <c r="A1982" s="197">
        <f t="shared" si="30"/>
        <v>1981</v>
      </c>
      <c r="B1982" s="167" t="s">
        <v>2823</v>
      </c>
      <c r="C1982" s="167" t="s">
        <v>2824</v>
      </c>
      <c r="D1982" s="167" t="s">
        <v>2825</v>
      </c>
      <c r="E1982" s="167" t="s">
        <v>2826</v>
      </c>
      <c r="F1982" s="167" t="s">
        <v>2827</v>
      </c>
      <c r="G1982" s="167" t="s">
        <v>2827</v>
      </c>
      <c r="H1982" s="167" t="s">
        <v>2828</v>
      </c>
      <c r="I1982" s="167" t="s">
        <v>2829</v>
      </c>
      <c r="J1982" s="133" t="s">
        <v>2830</v>
      </c>
      <c r="K1982" s="167" t="s">
        <v>3002</v>
      </c>
      <c r="L1982" s="221">
        <v>567000</v>
      </c>
    </row>
    <row r="1983" spans="1:12" ht="36" x14ac:dyDescent="0.2">
      <c r="A1983" s="197">
        <f t="shared" si="30"/>
        <v>1982</v>
      </c>
      <c r="B1983" s="167" t="s">
        <v>2823</v>
      </c>
      <c r="C1983" s="167" t="s">
        <v>2824</v>
      </c>
      <c r="D1983" s="167" t="s">
        <v>2825</v>
      </c>
      <c r="E1983" s="167" t="s">
        <v>2826</v>
      </c>
      <c r="F1983" s="167" t="s">
        <v>2827</v>
      </c>
      <c r="G1983" s="167" t="s">
        <v>2827</v>
      </c>
      <c r="H1983" s="167" t="s">
        <v>2828</v>
      </c>
      <c r="I1983" s="167" t="s">
        <v>2829</v>
      </c>
      <c r="J1983" s="133" t="s">
        <v>2830</v>
      </c>
      <c r="K1983" s="167" t="s">
        <v>3003</v>
      </c>
      <c r="L1983" s="221">
        <v>597880</v>
      </c>
    </row>
    <row r="1984" spans="1:12" ht="36" x14ac:dyDescent="0.2">
      <c r="A1984" s="197">
        <f t="shared" si="30"/>
        <v>1983</v>
      </c>
      <c r="B1984" s="167" t="s">
        <v>2823</v>
      </c>
      <c r="C1984" s="167" t="s">
        <v>2824</v>
      </c>
      <c r="D1984" s="167" t="s">
        <v>2825</v>
      </c>
      <c r="E1984" s="167" t="s">
        <v>2826</v>
      </c>
      <c r="F1984" s="167" t="s">
        <v>2827</v>
      </c>
      <c r="G1984" s="167" t="s">
        <v>2827</v>
      </c>
      <c r="H1984" s="167" t="s">
        <v>2828</v>
      </c>
      <c r="I1984" s="167" t="s">
        <v>2829</v>
      </c>
      <c r="J1984" s="133" t="s">
        <v>2830</v>
      </c>
      <c r="K1984" s="167" t="s">
        <v>3004</v>
      </c>
      <c r="L1984" s="221">
        <v>542871.44999999995</v>
      </c>
    </row>
    <row r="1985" spans="1:12" ht="36" x14ac:dyDescent="0.2">
      <c r="A1985" s="197">
        <f t="shared" si="30"/>
        <v>1984</v>
      </c>
      <c r="B1985" s="167" t="s">
        <v>2823</v>
      </c>
      <c r="C1985" s="167" t="s">
        <v>2824</v>
      </c>
      <c r="D1985" s="167" t="s">
        <v>2825</v>
      </c>
      <c r="E1985" s="167" t="s">
        <v>2826</v>
      </c>
      <c r="F1985" s="167" t="s">
        <v>2827</v>
      </c>
      <c r="G1985" s="167" t="s">
        <v>2827</v>
      </c>
      <c r="H1985" s="167" t="s">
        <v>2828</v>
      </c>
      <c r="I1985" s="167" t="s">
        <v>2829</v>
      </c>
      <c r="J1985" s="133" t="s">
        <v>2830</v>
      </c>
      <c r="K1985" s="167" t="s">
        <v>3005</v>
      </c>
      <c r="L1985" s="221">
        <v>677512.5</v>
      </c>
    </row>
    <row r="1986" spans="1:12" ht="36" x14ac:dyDescent="0.2">
      <c r="A1986" s="197">
        <f t="shared" si="30"/>
        <v>1985</v>
      </c>
      <c r="B1986" s="167" t="s">
        <v>2823</v>
      </c>
      <c r="C1986" s="167" t="s">
        <v>2824</v>
      </c>
      <c r="D1986" s="167" t="s">
        <v>2825</v>
      </c>
      <c r="E1986" s="167" t="s">
        <v>2826</v>
      </c>
      <c r="F1986" s="167" t="s">
        <v>2827</v>
      </c>
      <c r="G1986" s="167" t="s">
        <v>2827</v>
      </c>
      <c r="H1986" s="167" t="s">
        <v>2828</v>
      </c>
      <c r="I1986" s="167" t="s">
        <v>2829</v>
      </c>
      <c r="J1986" s="133" t="s">
        <v>2830</v>
      </c>
      <c r="K1986" s="167" t="s">
        <v>3006</v>
      </c>
      <c r="L1986" s="221">
        <v>1018700</v>
      </c>
    </row>
    <row r="1987" spans="1:12" ht="36" x14ac:dyDescent="0.2">
      <c r="A1987" s="197">
        <f t="shared" si="30"/>
        <v>1986</v>
      </c>
      <c r="B1987" s="167" t="s">
        <v>2823</v>
      </c>
      <c r="C1987" s="167" t="s">
        <v>2824</v>
      </c>
      <c r="D1987" s="167" t="s">
        <v>2825</v>
      </c>
      <c r="E1987" s="167" t="s">
        <v>2826</v>
      </c>
      <c r="F1987" s="167" t="s">
        <v>2827</v>
      </c>
      <c r="G1987" s="167" t="s">
        <v>2827</v>
      </c>
      <c r="H1987" s="167" t="s">
        <v>2828</v>
      </c>
      <c r="I1987" s="167" t="s">
        <v>2829</v>
      </c>
      <c r="J1987" s="133" t="s">
        <v>2830</v>
      </c>
      <c r="K1987" s="167" t="s">
        <v>3007</v>
      </c>
      <c r="L1987" s="221">
        <v>2338000</v>
      </c>
    </row>
    <row r="1988" spans="1:12" ht="36" x14ac:dyDescent="0.2">
      <c r="A1988" s="197">
        <f t="shared" si="30"/>
        <v>1987</v>
      </c>
      <c r="B1988" s="167" t="s">
        <v>2823</v>
      </c>
      <c r="C1988" s="167" t="s">
        <v>2824</v>
      </c>
      <c r="D1988" s="167" t="s">
        <v>2825</v>
      </c>
      <c r="E1988" s="167" t="s">
        <v>2826</v>
      </c>
      <c r="F1988" s="167" t="s">
        <v>2827</v>
      </c>
      <c r="G1988" s="167" t="s">
        <v>2827</v>
      </c>
      <c r="H1988" s="167" t="s">
        <v>2828</v>
      </c>
      <c r="I1988" s="167" t="s">
        <v>2829</v>
      </c>
      <c r="J1988" s="133" t="s">
        <v>2830</v>
      </c>
      <c r="K1988" s="167" t="s">
        <v>3008</v>
      </c>
      <c r="L1988" s="221">
        <v>3340000</v>
      </c>
    </row>
    <row r="1989" spans="1:12" ht="36" x14ac:dyDescent="0.2">
      <c r="A1989" s="197">
        <f t="shared" si="30"/>
        <v>1988</v>
      </c>
      <c r="B1989" s="167" t="s">
        <v>2823</v>
      </c>
      <c r="C1989" s="167" t="s">
        <v>2824</v>
      </c>
      <c r="D1989" s="167" t="s">
        <v>2825</v>
      </c>
      <c r="E1989" s="167" t="s">
        <v>2826</v>
      </c>
      <c r="F1989" s="167" t="s">
        <v>2827</v>
      </c>
      <c r="G1989" s="167" t="s">
        <v>2827</v>
      </c>
      <c r="H1989" s="167" t="s">
        <v>2828</v>
      </c>
      <c r="I1989" s="167" t="s">
        <v>2829</v>
      </c>
      <c r="J1989" s="133" t="s">
        <v>2830</v>
      </c>
      <c r="K1989" s="167" t="s">
        <v>3009</v>
      </c>
      <c r="L1989" s="221">
        <v>6545338.9800000004</v>
      </c>
    </row>
    <row r="1990" spans="1:12" ht="36" x14ac:dyDescent="0.2">
      <c r="A1990" s="197">
        <f t="shared" ref="A1990:A2053" si="31">A1989+1</f>
        <v>1989</v>
      </c>
      <c r="B1990" s="167" t="s">
        <v>2823</v>
      </c>
      <c r="C1990" s="167" t="s">
        <v>2824</v>
      </c>
      <c r="D1990" s="167" t="s">
        <v>2825</v>
      </c>
      <c r="E1990" s="167" t="s">
        <v>2826</v>
      </c>
      <c r="F1990" s="167" t="s">
        <v>2827</v>
      </c>
      <c r="G1990" s="167" t="s">
        <v>2827</v>
      </c>
      <c r="H1990" s="167" t="s">
        <v>2828</v>
      </c>
      <c r="I1990" s="167" t="s">
        <v>2829</v>
      </c>
      <c r="J1990" s="133" t="s">
        <v>2830</v>
      </c>
      <c r="K1990" s="167" t="s">
        <v>3010</v>
      </c>
      <c r="L1990" s="221">
        <v>10260000</v>
      </c>
    </row>
    <row r="1991" spans="1:12" ht="36" x14ac:dyDescent="0.2">
      <c r="A1991" s="197">
        <f t="shared" si="31"/>
        <v>1990</v>
      </c>
      <c r="B1991" s="167" t="s">
        <v>2823</v>
      </c>
      <c r="C1991" s="167" t="s">
        <v>2824</v>
      </c>
      <c r="D1991" s="167" t="s">
        <v>2825</v>
      </c>
      <c r="E1991" s="167" t="s">
        <v>2826</v>
      </c>
      <c r="F1991" s="167" t="s">
        <v>2827</v>
      </c>
      <c r="G1991" s="167" t="s">
        <v>2827</v>
      </c>
      <c r="H1991" s="167" t="s">
        <v>2828</v>
      </c>
      <c r="I1991" s="167" t="s">
        <v>2829</v>
      </c>
      <c r="J1991" s="133" t="s">
        <v>2830</v>
      </c>
      <c r="K1991" s="167" t="s">
        <v>3011</v>
      </c>
      <c r="L1991" s="221">
        <v>7224000</v>
      </c>
    </row>
    <row r="1992" spans="1:12" ht="36" x14ac:dyDescent="0.2">
      <c r="A1992" s="197">
        <f t="shared" si="31"/>
        <v>1991</v>
      </c>
      <c r="B1992" s="167" t="s">
        <v>2823</v>
      </c>
      <c r="C1992" s="167" t="s">
        <v>2824</v>
      </c>
      <c r="D1992" s="167" t="s">
        <v>2825</v>
      </c>
      <c r="E1992" s="167" t="s">
        <v>2826</v>
      </c>
      <c r="F1992" s="167" t="s">
        <v>2827</v>
      </c>
      <c r="G1992" s="167" t="s">
        <v>2827</v>
      </c>
      <c r="H1992" s="167" t="s">
        <v>2828</v>
      </c>
      <c r="I1992" s="167" t="s">
        <v>2829</v>
      </c>
      <c r="J1992" s="133" t="s">
        <v>2830</v>
      </c>
      <c r="K1992" s="167" t="s">
        <v>3012</v>
      </c>
      <c r="L1992" s="221">
        <v>7195191.1200000001</v>
      </c>
    </row>
    <row r="1993" spans="1:12" ht="36" x14ac:dyDescent="0.2">
      <c r="A1993" s="197">
        <f t="shared" si="31"/>
        <v>1992</v>
      </c>
      <c r="B1993" s="167" t="s">
        <v>2823</v>
      </c>
      <c r="C1993" s="167" t="s">
        <v>2824</v>
      </c>
      <c r="D1993" s="167" t="s">
        <v>2825</v>
      </c>
      <c r="E1993" s="167" t="s">
        <v>2826</v>
      </c>
      <c r="F1993" s="167" t="s">
        <v>2827</v>
      </c>
      <c r="G1993" s="167" t="s">
        <v>2827</v>
      </c>
      <c r="H1993" s="167" t="s">
        <v>2828</v>
      </c>
      <c r="I1993" s="167" t="s">
        <v>2829</v>
      </c>
      <c r="J1993" s="133" t="s">
        <v>2830</v>
      </c>
      <c r="K1993" s="167" t="s">
        <v>3013</v>
      </c>
      <c r="L1993" s="221">
        <v>1583148.24</v>
      </c>
    </row>
    <row r="1994" spans="1:12" ht="36" x14ac:dyDescent="0.2">
      <c r="A1994" s="197">
        <f t="shared" si="31"/>
        <v>1993</v>
      </c>
      <c r="B1994" s="167" t="s">
        <v>2823</v>
      </c>
      <c r="C1994" s="167" t="s">
        <v>2824</v>
      </c>
      <c r="D1994" s="167" t="s">
        <v>2825</v>
      </c>
      <c r="E1994" s="167" t="s">
        <v>2826</v>
      </c>
      <c r="F1994" s="167" t="s">
        <v>2827</v>
      </c>
      <c r="G1994" s="167" t="s">
        <v>2827</v>
      </c>
      <c r="H1994" s="167" t="s">
        <v>2828</v>
      </c>
      <c r="I1994" s="167" t="s">
        <v>2829</v>
      </c>
      <c r="J1994" s="133" t="s">
        <v>2830</v>
      </c>
      <c r="K1994" s="167" t="s">
        <v>3014</v>
      </c>
      <c r="L1994" s="221">
        <v>3764700</v>
      </c>
    </row>
    <row r="1995" spans="1:12" ht="36" x14ac:dyDescent="0.2">
      <c r="A1995" s="197">
        <f t="shared" si="31"/>
        <v>1994</v>
      </c>
      <c r="B1995" s="167" t="s">
        <v>2823</v>
      </c>
      <c r="C1995" s="167" t="s">
        <v>2824</v>
      </c>
      <c r="D1995" s="167" t="s">
        <v>2825</v>
      </c>
      <c r="E1995" s="167" t="s">
        <v>2826</v>
      </c>
      <c r="F1995" s="167" t="s">
        <v>2827</v>
      </c>
      <c r="G1995" s="167" t="s">
        <v>2827</v>
      </c>
      <c r="H1995" s="167" t="s">
        <v>2828</v>
      </c>
      <c r="I1995" s="167" t="s">
        <v>2829</v>
      </c>
      <c r="J1995" s="133" t="s">
        <v>2830</v>
      </c>
      <c r="K1995" s="167" t="s">
        <v>3015</v>
      </c>
      <c r="L1995" s="221">
        <v>2279469.52</v>
      </c>
    </row>
    <row r="1996" spans="1:12" ht="36" x14ac:dyDescent="0.2">
      <c r="A1996" s="197">
        <f t="shared" si="31"/>
        <v>1995</v>
      </c>
      <c r="B1996" s="167" t="s">
        <v>2823</v>
      </c>
      <c r="C1996" s="167" t="s">
        <v>2824</v>
      </c>
      <c r="D1996" s="167" t="s">
        <v>2825</v>
      </c>
      <c r="E1996" s="167" t="s">
        <v>2826</v>
      </c>
      <c r="F1996" s="167" t="s">
        <v>2827</v>
      </c>
      <c r="G1996" s="167" t="s">
        <v>2827</v>
      </c>
      <c r="H1996" s="167" t="s">
        <v>2828</v>
      </c>
      <c r="I1996" s="167" t="s">
        <v>2829</v>
      </c>
      <c r="J1996" s="133" t="s">
        <v>2830</v>
      </c>
      <c r="K1996" s="167" t="s">
        <v>3016</v>
      </c>
      <c r="L1996" s="221">
        <v>1401258.15</v>
      </c>
    </row>
    <row r="1997" spans="1:12" ht="36" x14ac:dyDescent="0.2">
      <c r="A1997" s="197">
        <f t="shared" si="31"/>
        <v>1996</v>
      </c>
      <c r="B1997" s="167" t="s">
        <v>2823</v>
      </c>
      <c r="C1997" s="167" t="s">
        <v>2824</v>
      </c>
      <c r="D1997" s="167" t="s">
        <v>2825</v>
      </c>
      <c r="E1997" s="167" t="s">
        <v>2826</v>
      </c>
      <c r="F1997" s="167" t="s">
        <v>2827</v>
      </c>
      <c r="G1997" s="167" t="s">
        <v>2827</v>
      </c>
      <c r="H1997" s="167" t="s">
        <v>2828</v>
      </c>
      <c r="I1997" s="167" t="s">
        <v>2829</v>
      </c>
      <c r="J1997" s="133" t="s">
        <v>2830</v>
      </c>
      <c r="K1997" s="167" t="s">
        <v>3017</v>
      </c>
      <c r="L1997" s="221">
        <v>6190740</v>
      </c>
    </row>
    <row r="1998" spans="1:12" ht="36" x14ac:dyDescent="0.2">
      <c r="A1998" s="197">
        <f t="shared" si="31"/>
        <v>1997</v>
      </c>
      <c r="B1998" s="167" t="s">
        <v>2823</v>
      </c>
      <c r="C1998" s="167" t="s">
        <v>2824</v>
      </c>
      <c r="D1998" s="167" t="s">
        <v>2825</v>
      </c>
      <c r="E1998" s="167" t="s">
        <v>2826</v>
      </c>
      <c r="F1998" s="167" t="s">
        <v>2827</v>
      </c>
      <c r="G1998" s="167" t="s">
        <v>2827</v>
      </c>
      <c r="H1998" s="167" t="s">
        <v>2828</v>
      </c>
      <c r="I1998" s="167" t="s">
        <v>2829</v>
      </c>
      <c r="J1998" s="133" t="s">
        <v>2830</v>
      </c>
      <c r="K1998" s="167" t="s">
        <v>3018</v>
      </c>
      <c r="L1998" s="221">
        <v>3269052</v>
      </c>
    </row>
    <row r="1999" spans="1:12" ht="36" x14ac:dyDescent="0.2">
      <c r="A1999" s="197">
        <f t="shared" si="31"/>
        <v>1998</v>
      </c>
      <c r="B1999" s="167" t="s">
        <v>2823</v>
      </c>
      <c r="C1999" s="167" t="s">
        <v>2824</v>
      </c>
      <c r="D1999" s="167" t="s">
        <v>2825</v>
      </c>
      <c r="E1999" s="167" t="s">
        <v>2826</v>
      </c>
      <c r="F1999" s="167" t="s">
        <v>2827</v>
      </c>
      <c r="G1999" s="167" t="s">
        <v>2827</v>
      </c>
      <c r="H1999" s="167" t="s">
        <v>2828</v>
      </c>
      <c r="I1999" s="167" t="s">
        <v>2829</v>
      </c>
      <c r="J1999" s="133" t="s">
        <v>2830</v>
      </c>
      <c r="K1999" s="167" t="s">
        <v>3019</v>
      </c>
      <c r="L1999" s="221">
        <v>683141.06</v>
      </c>
    </row>
    <row r="2000" spans="1:12" ht="36" x14ac:dyDescent="0.2">
      <c r="A2000" s="197">
        <f t="shared" si="31"/>
        <v>1999</v>
      </c>
      <c r="B2000" s="167" t="s">
        <v>2823</v>
      </c>
      <c r="C2000" s="167" t="s">
        <v>2824</v>
      </c>
      <c r="D2000" s="167" t="s">
        <v>2825</v>
      </c>
      <c r="E2000" s="167" t="s">
        <v>2826</v>
      </c>
      <c r="F2000" s="167" t="s">
        <v>2827</v>
      </c>
      <c r="G2000" s="167" t="s">
        <v>2827</v>
      </c>
      <c r="H2000" s="167" t="s">
        <v>2828</v>
      </c>
      <c r="I2000" s="167" t="s">
        <v>2829</v>
      </c>
      <c r="J2000" s="133" t="s">
        <v>2830</v>
      </c>
      <c r="K2000" s="167" t="s">
        <v>3020</v>
      </c>
      <c r="L2000" s="221">
        <v>501500</v>
      </c>
    </row>
    <row r="2001" spans="1:12" ht="36" x14ac:dyDescent="0.2">
      <c r="A2001" s="197">
        <f t="shared" si="31"/>
        <v>2000</v>
      </c>
      <c r="B2001" s="167" t="s">
        <v>2823</v>
      </c>
      <c r="C2001" s="167" t="s">
        <v>2824</v>
      </c>
      <c r="D2001" s="167" t="s">
        <v>2825</v>
      </c>
      <c r="E2001" s="167" t="s">
        <v>2826</v>
      </c>
      <c r="F2001" s="167" t="s">
        <v>2827</v>
      </c>
      <c r="G2001" s="167" t="s">
        <v>2827</v>
      </c>
      <c r="H2001" s="167" t="s">
        <v>2828</v>
      </c>
      <c r="I2001" s="167" t="s">
        <v>2829</v>
      </c>
      <c r="J2001" s="133" t="s">
        <v>2830</v>
      </c>
      <c r="K2001" s="167" t="s">
        <v>3021</v>
      </c>
      <c r="L2001" s="221">
        <v>641700</v>
      </c>
    </row>
    <row r="2002" spans="1:12" ht="36" x14ac:dyDescent="0.2">
      <c r="A2002" s="197">
        <f t="shared" si="31"/>
        <v>2001</v>
      </c>
      <c r="B2002" s="167" t="s">
        <v>2823</v>
      </c>
      <c r="C2002" s="167" t="s">
        <v>2824</v>
      </c>
      <c r="D2002" s="167" t="s">
        <v>2825</v>
      </c>
      <c r="E2002" s="167" t="s">
        <v>2826</v>
      </c>
      <c r="F2002" s="167" t="s">
        <v>2827</v>
      </c>
      <c r="G2002" s="167" t="s">
        <v>2827</v>
      </c>
      <c r="H2002" s="167" t="s">
        <v>2828</v>
      </c>
      <c r="I2002" s="167" t="s">
        <v>2829</v>
      </c>
      <c r="J2002" s="133" t="s">
        <v>2830</v>
      </c>
      <c r="K2002" s="167" t="s">
        <v>3022</v>
      </c>
      <c r="L2002" s="221">
        <v>532355.23</v>
      </c>
    </row>
    <row r="2003" spans="1:12" ht="36" x14ac:dyDescent="0.2">
      <c r="A2003" s="197">
        <f t="shared" si="31"/>
        <v>2002</v>
      </c>
      <c r="B2003" s="167" t="s">
        <v>2823</v>
      </c>
      <c r="C2003" s="167" t="s">
        <v>2824</v>
      </c>
      <c r="D2003" s="167" t="s">
        <v>2825</v>
      </c>
      <c r="E2003" s="167" t="s">
        <v>2826</v>
      </c>
      <c r="F2003" s="167" t="s">
        <v>2827</v>
      </c>
      <c r="G2003" s="167" t="s">
        <v>2827</v>
      </c>
      <c r="H2003" s="167" t="s">
        <v>2828</v>
      </c>
      <c r="I2003" s="167" t="s">
        <v>2829</v>
      </c>
      <c r="J2003" s="133" t="s">
        <v>2830</v>
      </c>
      <c r="K2003" s="167" t="s">
        <v>3023</v>
      </c>
      <c r="L2003" s="221">
        <v>521100</v>
      </c>
    </row>
    <row r="2004" spans="1:12" ht="36" x14ac:dyDescent="0.2">
      <c r="A2004" s="197">
        <f t="shared" si="31"/>
        <v>2003</v>
      </c>
      <c r="B2004" s="167" t="s">
        <v>2823</v>
      </c>
      <c r="C2004" s="167" t="s">
        <v>2824</v>
      </c>
      <c r="D2004" s="167" t="s">
        <v>2825</v>
      </c>
      <c r="E2004" s="167" t="s">
        <v>2826</v>
      </c>
      <c r="F2004" s="167" t="s">
        <v>2827</v>
      </c>
      <c r="G2004" s="167" t="s">
        <v>2827</v>
      </c>
      <c r="H2004" s="167" t="s">
        <v>2828</v>
      </c>
      <c r="I2004" s="167" t="s">
        <v>2829</v>
      </c>
      <c r="J2004" s="133" t="s">
        <v>2830</v>
      </c>
      <c r="K2004" s="167" t="s">
        <v>3024</v>
      </c>
      <c r="L2004" s="221">
        <v>752850</v>
      </c>
    </row>
    <row r="2005" spans="1:12" ht="36" x14ac:dyDescent="0.2">
      <c r="A2005" s="197">
        <f t="shared" si="31"/>
        <v>2004</v>
      </c>
      <c r="B2005" s="167" t="s">
        <v>2823</v>
      </c>
      <c r="C2005" s="167" t="s">
        <v>2824</v>
      </c>
      <c r="D2005" s="167" t="s">
        <v>2825</v>
      </c>
      <c r="E2005" s="167" t="s">
        <v>2826</v>
      </c>
      <c r="F2005" s="167" t="s">
        <v>2827</v>
      </c>
      <c r="G2005" s="167" t="s">
        <v>2827</v>
      </c>
      <c r="H2005" s="167" t="s">
        <v>2828</v>
      </c>
      <c r="I2005" s="167" t="s">
        <v>2829</v>
      </c>
      <c r="J2005" s="133" t="s">
        <v>2830</v>
      </c>
      <c r="K2005" s="167" t="s">
        <v>3025</v>
      </c>
      <c r="L2005" s="221">
        <v>1196149.3333333333</v>
      </c>
    </row>
    <row r="2006" spans="1:12" ht="36" x14ac:dyDescent="0.2">
      <c r="A2006" s="197">
        <f t="shared" si="31"/>
        <v>2005</v>
      </c>
      <c r="B2006" s="167" t="s">
        <v>2823</v>
      </c>
      <c r="C2006" s="167" t="s">
        <v>2824</v>
      </c>
      <c r="D2006" s="167" t="s">
        <v>2825</v>
      </c>
      <c r="E2006" s="167" t="s">
        <v>2826</v>
      </c>
      <c r="F2006" s="167" t="s">
        <v>2827</v>
      </c>
      <c r="G2006" s="167" t="s">
        <v>2827</v>
      </c>
      <c r="H2006" s="167" t="s">
        <v>2828</v>
      </c>
      <c r="I2006" s="167" t="s">
        <v>2829</v>
      </c>
      <c r="J2006" s="133" t="s">
        <v>2830</v>
      </c>
      <c r="K2006" s="167" t="s">
        <v>3026</v>
      </c>
      <c r="L2006" s="221">
        <v>1613582.3599999999</v>
      </c>
    </row>
    <row r="2007" spans="1:12" ht="36" x14ac:dyDescent="0.2">
      <c r="A2007" s="197">
        <f t="shared" si="31"/>
        <v>2006</v>
      </c>
      <c r="B2007" s="167" t="s">
        <v>2823</v>
      </c>
      <c r="C2007" s="167" t="s">
        <v>2824</v>
      </c>
      <c r="D2007" s="167" t="s">
        <v>2825</v>
      </c>
      <c r="E2007" s="167" t="s">
        <v>2826</v>
      </c>
      <c r="F2007" s="167" t="s">
        <v>2827</v>
      </c>
      <c r="G2007" s="167" t="s">
        <v>2827</v>
      </c>
      <c r="H2007" s="167" t="s">
        <v>2828</v>
      </c>
      <c r="I2007" s="167" t="s">
        <v>2829</v>
      </c>
      <c r="J2007" s="133" t="s">
        <v>2830</v>
      </c>
      <c r="K2007" s="167" t="s">
        <v>3027</v>
      </c>
      <c r="L2007" s="221">
        <v>1280000</v>
      </c>
    </row>
    <row r="2008" spans="1:12" ht="36" x14ac:dyDescent="0.2">
      <c r="A2008" s="197">
        <f t="shared" si="31"/>
        <v>2007</v>
      </c>
      <c r="B2008" s="167" t="s">
        <v>2823</v>
      </c>
      <c r="C2008" s="167" t="s">
        <v>2824</v>
      </c>
      <c r="D2008" s="167" t="s">
        <v>2825</v>
      </c>
      <c r="E2008" s="167" t="s">
        <v>2826</v>
      </c>
      <c r="F2008" s="167" t="s">
        <v>2827</v>
      </c>
      <c r="G2008" s="167" t="s">
        <v>2827</v>
      </c>
      <c r="H2008" s="167" t="s">
        <v>2828</v>
      </c>
      <c r="I2008" s="167" t="s">
        <v>2829</v>
      </c>
      <c r="J2008" s="133" t="s">
        <v>2830</v>
      </c>
      <c r="K2008" s="167" t="s">
        <v>3028</v>
      </c>
      <c r="L2008" s="221">
        <v>1120864</v>
      </c>
    </row>
    <row r="2009" spans="1:12" ht="36" x14ac:dyDescent="0.2">
      <c r="A2009" s="197">
        <f t="shared" si="31"/>
        <v>2008</v>
      </c>
      <c r="B2009" s="167" t="s">
        <v>2823</v>
      </c>
      <c r="C2009" s="167" t="s">
        <v>2824</v>
      </c>
      <c r="D2009" s="167" t="s">
        <v>2825</v>
      </c>
      <c r="E2009" s="167" t="s">
        <v>2826</v>
      </c>
      <c r="F2009" s="167" t="s">
        <v>2827</v>
      </c>
      <c r="G2009" s="167" t="s">
        <v>2827</v>
      </c>
      <c r="H2009" s="167" t="s">
        <v>2828</v>
      </c>
      <c r="I2009" s="167" t="s">
        <v>2829</v>
      </c>
      <c r="J2009" s="133" t="s">
        <v>2830</v>
      </c>
      <c r="K2009" s="167" t="s">
        <v>3029</v>
      </c>
      <c r="L2009" s="221">
        <v>607172</v>
      </c>
    </row>
    <row r="2010" spans="1:12" ht="36" x14ac:dyDescent="0.2">
      <c r="A2010" s="197">
        <f t="shared" si="31"/>
        <v>2009</v>
      </c>
      <c r="B2010" s="167" t="s">
        <v>2823</v>
      </c>
      <c r="C2010" s="167" t="s">
        <v>2824</v>
      </c>
      <c r="D2010" s="167" t="s">
        <v>2825</v>
      </c>
      <c r="E2010" s="167" t="s">
        <v>2826</v>
      </c>
      <c r="F2010" s="167" t="s">
        <v>2827</v>
      </c>
      <c r="G2010" s="167" t="s">
        <v>2827</v>
      </c>
      <c r="H2010" s="167" t="s">
        <v>2828</v>
      </c>
      <c r="I2010" s="167" t="s">
        <v>2829</v>
      </c>
      <c r="J2010" s="133" t="s">
        <v>2830</v>
      </c>
      <c r="K2010" s="167" t="s">
        <v>3030</v>
      </c>
      <c r="L2010" s="221">
        <v>1204882.02</v>
      </c>
    </row>
    <row r="2011" spans="1:12" ht="36" x14ac:dyDescent="0.2">
      <c r="A2011" s="197">
        <f t="shared" si="31"/>
        <v>2010</v>
      </c>
      <c r="B2011" s="167" t="s">
        <v>2823</v>
      </c>
      <c r="C2011" s="167" t="s">
        <v>2824</v>
      </c>
      <c r="D2011" s="167" t="s">
        <v>2825</v>
      </c>
      <c r="E2011" s="167" t="s">
        <v>2826</v>
      </c>
      <c r="F2011" s="167" t="s">
        <v>2827</v>
      </c>
      <c r="G2011" s="167" t="s">
        <v>2827</v>
      </c>
      <c r="H2011" s="167" t="s">
        <v>2828</v>
      </c>
      <c r="I2011" s="167" t="s">
        <v>2829</v>
      </c>
      <c r="J2011" s="133" t="s">
        <v>2830</v>
      </c>
      <c r="K2011" s="167" t="s">
        <v>3031</v>
      </c>
      <c r="L2011" s="221">
        <v>603300</v>
      </c>
    </row>
    <row r="2012" spans="1:12" ht="36" x14ac:dyDescent="0.2">
      <c r="A2012" s="197">
        <f t="shared" si="31"/>
        <v>2011</v>
      </c>
      <c r="B2012" s="167" t="s">
        <v>2823</v>
      </c>
      <c r="C2012" s="167" t="s">
        <v>2824</v>
      </c>
      <c r="D2012" s="167" t="s">
        <v>2825</v>
      </c>
      <c r="E2012" s="167" t="s">
        <v>2826</v>
      </c>
      <c r="F2012" s="167" t="s">
        <v>2827</v>
      </c>
      <c r="G2012" s="167" t="s">
        <v>2827</v>
      </c>
      <c r="H2012" s="167" t="s">
        <v>2828</v>
      </c>
      <c r="I2012" s="167" t="s">
        <v>2829</v>
      </c>
      <c r="J2012" s="133" t="s">
        <v>2830</v>
      </c>
      <c r="K2012" s="167" t="s">
        <v>3032</v>
      </c>
      <c r="L2012" s="221">
        <v>506907.38</v>
      </c>
    </row>
    <row r="2013" spans="1:12" ht="36" x14ac:dyDescent="0.2">
      <c r="A2013" s="197">
        <f t="shared" si="31"/>
        <v>2012</v>
      </c>
      <c r="B2013" s="167" t="s">
        <v>2823</v>
      </c>
      <c r="C2013" s="167" t="s">
        <v>2824</v>
      </c>
      <c r="D2013" s="167" t="s">
        <v>2825</v>
      </c>
      <c r="E2013" s="167" t="s">
        <v>2826</v>
      </c>
      <c r="F2013" s="167" t="s">
        <v>2827</v>
      </c>
      <c r="G2013" s="167" t="s">
        <v>2827</v>
      </c>
      <c r="H2013" s="167" t="s">
        <v>2828</v>
      </c>
      <c r="I2013" s="167" t="s">
        <v>2829</v>
      </c>
      <c r="J2013" s="133" t="s">
        <v>2830</v>
      </c>
      <c r="K2013" s="167" t="s">
        <v>3033</v>
      </c>
      <c r="L2013" s="221">
        <v>1096040</v>
      </c>
    </row>
    <row r="2014" spans="1:12" ht="36" x14ac:dyDescent="0.2">
      <c r="A2014" s="197">
        <f t="shared" si="31"/>
        <v>2013</v>
      </c>
      <c r="B2014" s="167" t="s">
        <v>2823</v>
      </c>
      <c r="C2014" s="167" t="s">
        <v>2824</v>
      </c>
      <c r="D2014" s="167" t="s">
        <v>2825</v>
      </c>
      <c r="E2014" s="167" t="s">
        <v>2826</v>
      </c>
      <c r="F2014" s="167" t="s">
        <v>2827</v>
      </c>
      <c r="G2014" s="167" t="s">
        <v>2827</v>
      </c>
      <c r="H2014" s="167" t="s">
        <v>2828</v>
      </c>
      <c r="I2014" s="167" t="s">
        <v>2829</v>
      </c>
      <c r="J2014" s="133" t="s">
        <v>2830</v>
      </c>
      <c r="K2014" s="167" t="s">
        <v>3034</v>
      </c>
      <c r="L2014" s="221">
        <v>503750</v>
      </c>
    </row>
    <row r="2015" spans="1:12" ht="36" x14ac:dyDescent="0.2">
      <c r="A2015" s="197">
        <f t="shared" si="31"/>
        <v>2014</v>
      </c>
      <c r="B2015" s="167" t="s">
        <v>2823</v>
      </c>
      <c r="C2015" s="167" t="s">
        <v>2824</v>
      </c>
      <c r="D2015" s="167" t="s">
        <v>2825</v>
      </c>
      <c r="E2015" s="167" t="s">
        <v>2826</v>
      </c>
      <c r="F2015" s="167" t="s">
        <v>2827</v>
      </c>
      <c r="G2015" s="167" t="s">
        <v>2827</v>
      </c>
      <c r="H2015" s="167" t="s">
        <v>2828</v>
      </c>
      <c r="I2015" s="167" t="s">
        <v>2829</v>
      </c>
      <c r="J2015" s="133" t="s">
        <v>2830</v>
      </c>
      <c r="K2015" s="167" t="s">
        <v>3035</v>
      </c>
      <c r="L2015" s="221">
        <v>554364.9</v>
      </c>
    </row>
    <row r="2016" spans="1:12" ht="36" x14ac:dyDescent="0.2">
      <c r="A2016" s="197">
        <f t="shared" si="31"/>
        <v>2015</v>
      </c>
      <c r="B2016" s="167" t="s">
        <v>2823</v>
      </c>
      <c r="C2016" s="167" t="s">
        <v>2824</v>
      </c>
      <c r="D2016" s="167" t="s">
        <v>2825</v>
      </c>
      <c r="E2016" s="167" t="s">
        <v>2826</v>
      </c>
      <c r="F2016" s="167" t="s">
        <v>2827</v>
      </c>
      <c r="G2016" s="167" t="s">
        <v>2827</v>
      </c>
      <c r="H2016" s="167" t="s">
        <v>2828</v>
      </c>
      <c r="I2016" s="167" t="s">
        <v>2829</v>
      </c>
      <c r="J2016" s="133" t="s">
        <v>2830</v>
      </c>
      <c r="K2016" s="167" t="s">
        <v>3036</v>
      </c>
      <c r="L2016" s="221">
        <v>1652421.96</v>
      </c>
    </row>
    <row r="2017" spans="1:12" ht="36" x14ac:dyDescent="0.2">
      <c r="A2017" s="197">
        <f t="shared" si="31"/>
        <v>2016</v>
      </c>
      <c r="B2017" s="167" t="s">
        <v>2823</v>
      </c>
      <c r="C2017" s="167" t="s">
        <v>2824</v>
      </c>
      <c r="D2017" s="167" t="s">
        <v>2825</v>
      </c>
      <c r="E2017" s="167" t="s">
        <v>2826</v>
      </c>
      <c r="F2017" s="167" t="s">
        <v>2827</v>
      </c>
      <c r="G2017" s="167" t="s">
        <v>2827</v>
      </c>
      <c r="H2017" s="167" t="s">
        <v>2828</v>
      </c>
      <c r="I2017" s="167" t="s">
        <v>2829</v>
      </c>
      <c r="J2017" s="133" t="s">
        <v>2830</v>
      </c>
      <c r="K2017" s="167" t="s">
        <v>3037</v>
      </c>
      <c r="L2017" s="221">
        <v>507792.9</v>
      </c>
    </row>
    <row r="2018" spans="1:12" ht="36" x14ac:dyDescent="0.2">
      <c r="A2018" s="197">
        <f t="shared" si="31"/>
        <v>2017</v>
      </c>
      <c r="B2018" s="167" t="s">
        <v>2823</v>
      </c>
      <c r="C2018" s="167" t="s">
        <v>2824</v>
      </c>
      <c r="D2018" s="167" t="s">
        <v>2825</v>
      </c>
      <c r="E2018" s="167" t="s">
        <v>2826</v>
      </c>
      <c r="F2018" s="167" t="s">
        <v>2827</v>
      </c>
      <c r="G2018" s="167" t="s">
        <v>2827</v>
      </c>
      <c r="H2018" s="167" t="s">
        <v>2828</v>
      </c>
      <c r="I2018" s="167" t="s">
        <v>2829</v>
      </c>
      <c r="J2018" s="133" t="s">
        <v>2830</v>
      </c>
      <c r="K2018" s="167" t="s">
        <v>3038</v>
      </c>
      <c r="L2018" s="221">
        <v>578330</v>
      </c>
    </row>
    <row r="2019" spans="1:12" ht="36" x14ac:dyDescent="0.2">
      <c r="A2019" s="197">
        <f t="shared" si="31"/>
        <v>2018</v>
      </c>
      <c r="B2019" s="167" t="s">
        <v>2823</v>
      </c>
      <c r="C2019" s="167" t="s">
        <v>2824</v>
      </c>
      <c r="D2019" s="167" t="s">
        <v>2825</v>
      </c>
      <c r="E2019" s="167" t="s">
        <v>2826</v>
      </c>
      <c r="F2019" s="167" t="s">
        <v>2827</v>
      </c>
      <c r="G2019" s="167" t="s">
        <v>2827</v>
      </c>
      <c r="H2019" s="167" t="s">
        <v>2828</v>
      </c>
      <c r="I2019" s="167" t="s">
        <v>2829</v>
      </c>
      <c r="J2019" s="133" t="s">
        <v>2830</v>
      </c>
      <c r="K2019" s="167" t="s">
        <v>3039</v>
      </c>
      <c r="L2019" s="221">
        <v>871678.01000000013</v>
      </c>
    </row>
    <row r="2020" spans="1:12" ht="36" x14ac:dyDescent="0.2">
      <c r="A2020" s="197">
        <f t="shared" si="31"/>
        <v>2019</v>
      </c>
      <c r="B2020" s="167" t="s">
        <v>2823</v>
      </c>
      <c r="C2020" s="167" t="s">
        <v>2824</v>
      </c>
      <c r="D2020" s="167" t="s">
        <v>2825</v>
      </c>
      <c r="E2020" s="167" t="s">
        <v>2826</v>
      </c>
      <c r="F2020" s="167" t="s">
        <v>2827</v>
      </c>
      <c r="G2020" s="167" t="s">
        <v>2827</v>
      </c>
      <c r="H2020" s="167" t="s">
        <v>2828</v>
      </c>
      <c r="I2020" s="167" t="s">
        <v>2829</v>
      </c>
      <c r="J2020" s="133" t="s">
        <v>2830</v>
      </c>
      <c r="K2020" s="167" t="s">
        <v>3040</v>
      </c>
      <c r="L2020" s="221">
        <v>676200</v>
      </c>
    </row>
    <row r="2021" spans="1:12" ht="36" x14ac:dyDescent="0.2">
      <c r="A2021" s="197">
        <f t="shared" si="31"/>
        <v>2020</v>
      </c>
      <c r="B2021" s="167" t="s">
        <v>2823</v>
      </c>
      <c r="C2021" s="167" t="s">
        <v>2824</v>
      </c>
      <c r="D2021" s="167" t="s">
        <v>2825</v>
      </c>
      <c r="E2021" s="167" t="s">
        <v>2826</v>
      </c>
      <c r="F2021" s="167" t="s">
        <v>2827</v>
      </c>
      <c r="G2021" s="167" t="s">
        <v>2827</v>
      </c>
      <c r="H2021" s="167" t="s">
        <v>2828</v>
      </c>
      <c r="I2021" s="167" t="s">
        <v>2829</v>
      </c>
      <c r="J2021" s="133" t="s">
        <v>2830</v>
      </c>
      <c r="K2021" s="167" t="s">
        <v>3041</v>
      </c>
      <c r="L2021" s="221">
        <v>565600</v>
      </c>
    </row>
    <row r="2022" spans="1:12" ht="36" x14ac:dyDescent="0.2">
      <c r="A2022" s="197">
        <f t="shared" si="31"/>
        <v>2021</v>
      </c>
      <c r="B2022" s="167" t="s">
        <v>2823</v>
      </c>
      <c r="C2022" s="167" t="s">
        <v>2824</v>
      </c>
      <c r="D2022" s="167" t="s">
        <v>2825</v>
      </c>
      <c r="E2022" s="167" t="s">
        <v>2826</v>
      </c>
      <c r="F2022" s="167" t="s">
        <v>2827</v>
      </c>
      <c r="G2022" s="167" t="s">
        <v>2827</v>
      </c>
      <c r="H2022" s="167" t="s">
        <v>2828</v>
      </c>
      <c r="I2022" s="167" t="s">
        <v>2829</v>
      </c>
      <c r="J2022" s="133" t="s">
        <v>2830</v>
      </c>
      <c r="K2022" s="167" t="s">
        <v>3042</v>
      </c>
      <c r="L2022" s="221">
        <v>893388.44</v>
      </c>
    </row>
    <row r="2023" spans="1:12" ht="36" x14ac:dyDescent="0.2">
      <c r="A2023" s="197">
        <f t="shared" si="31"/>
        <v>2022</v>
      </c>
      <c r="B2023" s="167" t="s">
        <v>2823</v>
      </c>
      <c r="C2023" s="167" t="s">
        <v>2824</v>
      </c>
      <c r="D2023" s="167" t="s">
        <v>2825</v>
      </c>
      <c r="E2023" s="167" t="s">
        <v>2826</v>
      </c>
      <c r="F2023" s="167" t="s">
        <v>2827</v>
      </c>
      <c r="G2023" s="167" t="s">
        <v>2827</v>
      </c>
      <c r="H2023" s="167" t="s">
        <v>2828</v>
      </c>
      <c r="I2023" s="167" t="s">
        <v>2829</v>
      </c>
      <c r="J2023" s="133" t="s">
        <v>2830</v>
      </c>
      <c r="K2023" s="167" t="s">
        <v>3043</v>
      </c>
      <c r="L2023" s="221">
        <v>796264.3</v>
      </c>
    </row>
    <row r="2024" spans="1:12" ht="36" x14ac:dyDescent="0.2">
      <c r="A2024" s="197">
        <f t="shared" si="31"/>
        <v>2023</v>
      </c>
      <c r="B2024" s="167" t="s">
        <v>2823</v>
      </c>
      <c r="C2024" s="167" t="s">
        <v>2824</v>
      </c>
      <c r="D2024" s="167" t="s">
        <v>2825</v>
      </c>
      <c r="E2024" s="167" t="s">
        <v>2826</v>
      </c>
      <c r="F2024" s="167" t="s">
        <v>2827</v>
      </c>
      <c r="G2024" s="167" t="s">
        <v>2827</v>
      </c>
      <c r="H2024" s="167" t="s">
        <v>2828</v>
      </c>
      <c r="I2024" s="167" t="s">
        <v>2829</v>
      </c>
      <c r="J2024" s="133" t="s">
        <v>2830</v>
      </c>
      <c r="K2024" s="167" t="s">
        <v>3044</v>
      </c>
      <c r="L2024" s="221">
        <v>1210188</v>
      </c>
    </row>
    <row r="2025" spans="1:12" ht="36" x14ac:dyDescent="0.2">
      <c r="A2025" s="197">
        <f t="shared" si="31"/>
        <v>2024</v>
      </c>
      <c r="B2025" s="167" t="s">
        <v>2823</v>
      </c>
      <c r="C2025" s="167" t="s">
        <v>2824</v>
      </c>
      <c r="D2025" s="167" t="s">
        <v>2825</v>
      </c>
      <c r="E2025" s="167" t="s">
        <v>2826</v>
      </c>
      <c r="F2025" s="167" t="s">
        <v>2827</v>
      </c>
      <c r="G2025" s="167" t="s">
        <v>2827</v>
      </c>
      <c r="H2025" s="167" t="s">
        <v>2828</v>
      </c>
      <c r="I2025" s="167" t="s">
        <v>2829</v>
      </c>
      <c r="J2025" s="133" t="s">
        <v>2830</v>
      </c>
      <c r="K2025" s="167" t="s">
        <v>3045</v>
      </c>
      <c r="L2025" s="221">
        <v>814862.3</v>
      </c>
    </row>
    <row r="2026" spans="1:12" ht="36" x14ac:dyDescent="0.2">
      <c r="A2026" s="197">
        <f t="shared" si="31"/>
        <v>2025</v>
      </c>
      <c r="B2026" s="167" t="s">
        <v>2823</v>
      </c>
      <c r="C2026" s="167" t="s">
        <v>2824</v>
      </c>
      <c r="D2026" s="167" t="s">
        <v>2825</v>
      </c>
      <c r="E2026" s="167" t="s">
        <v>2826</v>
      </c>
      <c r="F2026" s="167" t="s">
        <v>2827</v>
      </c>
      <c r="G2026" s="167" t="s">
        <v>2827</v>
      </c>
      <c r="H2026" s="167" t="s">
        <v>2828</v>
      </c>
      <c r="I2026" s="167" t="s">
        <v>2829</v>
      </c>
      <c r="J2026" s="133" t="s">
        <v>2830</v>
      </c>
      <c r="K2026" s="167" t="s">
        <v>3046</v>
      </c>
      <c r="L2026" s="221">
        <v>1223728.8</v>
      </c>
    </row>
    <row r="2027" spans="1:12" ht="36" x14ac:dyDescent="0.2">
      <c r="A2027" s="197">
        <f t="shared" si="31"/>
        <v>2026</v>
      </c>
      <c r="B2027" s="167" t="s">
        <v>2823</v>
      </c>
      <c r="C2027" s="167" t="s">
        <v>2824</v>
      </c>
      <c r="D2027" s="167" t="s">
        <v>2825</v>
      </c>
      <c r="E2027" s="167" t="s">
        <v>2826</v>
      </c>
      <c r="F2027" s="167" t="s">
        <v>2827</v>
      </c>
      <c r="G2027" s="167" t="s">
        <v>2827</v>
      </c>
      <c r="H2027" s="167" t="s">
        <v>2828</v>
      </c>
      <c r="I2027" s="167" t="s">
        <v>2829</v>
      </c>
      <c r="J2027" s="133" t="s">
        <v>2830</v>
      </c>
      <c r="K2027" s="167" t="s">
        <v>3047</v>
      </c>
      <c r="L2027" s="221">
        <v>1159322</v>
      </c>
    </row>
    <row r="2028" spans="1:12" ht="36" x14ac:dyDescent="0.2">
      <c r="A2028" s="197">
        <f t="shared" si="31"/>
        <v>2027</v>
      </c>
      <c r="B2028" s="167" t="s">
        <v>2823</v>
      </c>
      <c r="C2028" s="167" t="s">
        <v>2824</v>
      </c>
      <c r="D2028" s="167" t="s">
        <v>2825</v>
      </c>
      <c r="E2028" s="167" t="s">
        <v>2826</v>
      </c>
      <c r="F2028" s="167" t="s">
        <v>2827</v>
      </c>
      <c r="G2028" s="167" t="s">
        <v>2827</v>
      </c>
      <c r="H2028" s="167" t="s">
        <v>2828</v>
      </c>
      <c r="I2028" s="167" t="s">
        <v>2829</v>
      </c>
      <c r="J2028" s="133" t="s">
        <v>2830</v>
      </c>
      <c r="K2028" s="167" t="s">
        <v>3048</v>
      </c>
      <c r="L2028" s="221">
        <v>9733940.6799999997</v>
      </c>
    </row>
    <row r="2029" spans="1:12" ht="36" x14ac:dyDescent="0.2">
      <c r="A2029" s="197">
        <f t="shared" si="31"/>
        <v>2028</v>
      </c>
      <c r="B2029" s="167" t="s">
        <v>2823</v>
      </c>
      <c r="C2029" s="167" t="s">
        <v>2824</v>
      </c>
      <c r="D2029" s="167" t="s">
        <v>2825</v>
      </c>
      <c r="E2029" s="167" t="s">
        <v>2826</v>
      </c>
      <c r="F2029" s="167" t="s">
        <v>2827</v>
      </c>
      <c r="G2029" s="167" t="s">
        <v>2827</v>
      </c>
      <c r="H2029" s="167" t="s">
        <v>2828</v>
      </c>
      <c r="I2029" s="167" t="s">
        <v>2829</v>
      </c>
      <c r="J2029" s="133" t="s">
        <v>2830</v>
      </c>
      <c r="K2029" s="167" t="s">
        <v>3049</v>
      </c>
      <c r="L2029" s="221">
        <v>7924514.3300000001</v>
      </c>
    </row>
    <row r="2030" spans="1:12" ht="36" x14ac:dyDescent="0.2">
      <c r="A2030" s="197">
        <f t="shared" si="31"/>
        <v>2029</v>
      </c>
      <c r="B2030" s="167" t="s">
        <v>2823</v>
      </c>
      <c r="C2030" s="167" t="s">
        <v>2824</v>
      </c>
      <c r="D2030" s="167" t="s">
        <v>2825</v>
      </c>
      <c r="E2030" s="167" t="s">
        <v>2826</v>
      </c>
      <c r="F2030" s="167" t="s">
        <v>2827</v>
      </c>
      <c r="G2030" s="167" t="s">
        <v>2827</v>
      </c>
      <c r="H2030" s="167" t="s">
        <v>2828</v>
      </c>
      <c r="I2030" s="167" t="s">
        <v>2829</v>
      </c>
      <c r="J2030" s="133" t="s">
        <v>2830</v>
      </c>
      <c r="K2030" s="167" t="s">
        <v>3050</v>
      </c>
      <c r="L2030" s="221">
        <v>7924514.3300000001</v>
      </c>
    </row>
    <row r="2031" spans="1:12" ht="36" x14ac:dyDescent="0.2">
      <c r="A2031" s="197">
        <f t="shared" si="31"/>
        <v>2030</v>
      </c>
      <c r="B2031" s="167" t="s">
        <v>2823</v>
      </c>
      <c r="C2031" s="167" t="s">
        <v>2824</v>
      </c>
      <c r="D2031" s="167" t="s">
        <v>2825</v>
      </c>
      <c r="E2031" s="167" t="s">
        <v>2826</v>
      </c>
      <c r="F2031" s="167" t="s">
        <v>2827</v>
      </c>
      <c r="G2031" s="167" t="s">
        <v>2827</v>
      </c>
      <c r="H2031" s="167" t="s">
        <v>2828</v>
      </c>
      <c r="I2031" s="167" t="s">
        <v>2829</v>
      </c>
      <c r="J2031" s="133" t="s">
        <v>2830</v>
      </c>
      <c r="K2031" s="167" t="s">
        <v>3051</v>
      </c>
      <c r="L2031" s="221">
        <v>4830508.5199999996</v>
      </c>
    </row>
    <row r="2032" spans="1:12" ht="36" x14ac:dyDescent="0.2">
      <c r="A2032" s="197">
        <f t="shared" si="31"/>
        <v>2031</v>
      </c>
      <c r="B2032" s="167" t="s">
        <v>2823</v>
      </c>
      <c r="C2032" s="167" t="s">
        <v>2824</v>
      </c>
      <c r="D2032" s="167" t="s">
        <v>2825</v>
      </c>
      <c r="E2032" s="167" t="s">
        <v>2826</v>
      </c>
      <c r="F2032" s="167" t="s">
        <v>2827</v>
      </c>
      <c r="G2032" s="167" t="s">
        <v>2827</v>
      </c>
      <c r="H2032" s="167" t="s">
        <v>2828</v>
      </c>
      <c r="I2032" s="167" t="s">
        <v>2829</v>
      </c>
      <c r="J2032" s="133" t="s">
        <v>2830</v>
      </c>
      <c r="K2032" s="167" t="s">
        <v>3052</v>
      </c>
      <c r="L2032" s="221">
        <v>1851694.92</v>
      </c>
    </row>
    <row r="2033" spans="1:12" ht="36" x14ac:dyDescent="0.2">
      <c r="A2033" s="197">
        <f t="shared" si="31"/>
        <v>2032</v>
      </c>
      <c r="B2033" s="167" t="s">
        <v>2823</v>
      </c>
      <c r="C2033" s="167" t="s">
        <v>2824</v>
      </c>
      <c r="D2033" s="167" t="s">
        <v>2825</v>
      </c>
      <c r="E2033" s="167" t="s">
        <v>2826</v>
      </c>
      <c r="F2033" s="167" t="s">
        <v>2827</v>
      </c>
      <c r="G2033" s="167" t="s">
        <v>2827</v>
      </c>
      <c r="H2033" s="167" t="s">
        <v>2828</v>
      </c>
      <c r="I2033" s="167" t="s">
        <v>2829</v>
      </c>
      <c r="J2033" s="133" t="s">
        <v>2830</v>
      </c>
      <c r="K2033" s="167" t="s">
        <v>3053</v>
      </c>
      <c r="L2033" s="221">
        <v>3761856</v>
      </c>
    </row>
    <row r="2034" spans="1:12" ht="36" x14ac:dyDescent="0.2">
      <c r="A2034" s="197">
        <f t="shared" si="31"/>
        <v>2033</v>
      </c>
      <c r="B2034" s="167" t="s">
        <v>2823</v>
      </c>
      <c r="C2034" s="167" t="s">
        <v>2824</v>
      </c>
      <c r="D2034" s="167" t="s">
        <v>2825</v>
      </c>
      <c r="E2034" s="167" t="s">
        <v>2826</v>
      </c>
      <c r="F2034" s="167" t="s">
        <v>2827</v>
      </c>
      <c r="G2034" s="167" t="s">
        <v>2827</v>
      </c>
      <c r="H2034" s="167" t="s">
        <v>2828</v>
      </c>
      <c r="I2034" s="167" t="s">
        <v>2829</v>
      </c>
      <c r="J2034" s="133" t="s">
        <v>2830</v>
      </c>
      <c r="K2034" s="167" t="s">
        <v>3054</v>
      </c>
      <c r="L2034" s="221">
        <v>2171510</v>
      </c>
    </row>
    <row r="2035" spans="1:12" ht="36" x14ac:dyDescent="0.2">
      <c r="A2035" s="197">
        <f t="shared" si="31"/>
        <v>2034</v>
      </c>
      <c r="B2035" s="167" t="s">
        <v>2823</v>
      </c>
      <c r="C2035" s="167" t="s">
        <v>2824</v>
      </c>
      <c r="D2035" s="167" t="s">
        <v>2825</v>
      </c>
      <c r="E2035" s="167" t="s">
        <v>2826</v>
      </c>
      <c r="F2035" s="167" t="s">
        <v>2827</v>
      </c>
      <c r="G2035" s="167" t="s">
        <v>2827</v>
      </c>
      <c r="H2035" s="167" t="s">
        <v>2828</v>
      </c>
      <c r="I2035" s="167" t="s">
        <v>2829</v>
      </c>
      <c r="J2035" s="133" t="s">
        <v>2830</v>
      </c>
      <c r="K2035" s="167" t="s">
        <v>3055</v>
      </c>
      <c r="L2035" s="221">
        <v>520407.72</v>
      </c>
    </row>
    <row r="2036" spans="1:12" ht="36" x14ac:dyDescent="0.2">
      <c r="A2036" s="197">
        <f t="shared" si="31"/>
        <v>2035</v>
      </c>
      <c r="B2036" s="167" t="s">
        <v>2823</v>
      </c>
      <c r="C2036" s="167" t="s">
        <v>2824</v>
      </c>
      <c r="D2036" s="167" t="s">
        <v>2825</v>
      </c>
      <c r="E2036" s="167" t="s">
        <v>2826</v>
      </c>
      <c r="F2036" s="167" t="s">
        <v>2827</v>
      </c>
      <c r="G2036" s="167" t="s">
        <v>2827</v>
      </c>
      <c r="H2036" s="167" t="s">
        <v>2828</v>
      </c>
      <c r="I2036" s="167" t="s">
        <v>2829</v>
      </c>
      <c r="J2036" s="133" t="s">
        <v>2830</v>
      </c>
      <c r="K2036" s="167" t="s">
        <v>3056</v>
      </c>
      <c r="L2036" s="221">
        <v>577711.28</v>
      </c>
    </row>
    <row r="2037" spans="1:12" ht="36" x14ac:dyDescent="0.2">
      <c r="A2037" s="197">
        <f t="shared" si="31"/>
        <v>2036</v>
      </c>
      <c r="B2037" s="167" t="s">
        <v>2823</v>
      </c>
      <c r="C2037" s="167" t="s">
        <v>2824</v>
      </c>
      <c r="D2037" s="167" t="s">
        <v>2825</v>
      </c>
      <c r="E2037" s="167" t="s">
        <v>2826</v>
      </c>
      <c r="F2037" s="167" t="s">
        <v>2827</v>
      </c>
      <c r="G2037" s="167" t="s">
        <v>2827</v>
      </c>
      <c r="H2037" s="167" t="s">
        <v>2828</v>
      </c>
      <c r="I2037" s="167" t="s">
        <v>2829</v>
      </c>
      <c r="J2037" s="133" t="s">
        <v>2830</v>
      </c>
      <c r="K2037" s="167" t="s">
        <v>3057</v>
      </c>
      <c r="L2037" s="221">
        <v>531274.91999999993</v>
      </c>
    </row>
    <row r="2038" spans="1:12" ht="36" x14ac:dyDescent="0.2">
      <c r="A2038" s="197">
        <f t="shared" si="31"/>
        <v>2037</v>
      </c>
      <c r="B2038" s="167" t="s">
        <v>2823</v>
      </c>
      <c r="C2038" s="167" t="s">
        <v>2824</v>
      </c>
      <c r="D2038" s="167" t="s">
        <v>2825</v>
      </c>
      <c r="E2038" s="167" t="s">
        <v>2826</v>
      </c>
      <c r="F2038" s="167" t="s">
        <v>2827</v>
      </c>
      <c r="G2038" s="167" t="s">
        <v>2827</v>
      </c>
      <c r="H2038" s="167" t="s">
        <v>2828</v>
      </c>
      <c r="I2038" s="167" t="s">
        <v>2829</v>
      </c>
      <c r="J2038" s="133" t="s">
        <v>2830</v>
      </c>
      <c r="K2038" s="167" t="s">
        <v>3058</v>
      </c>
      <c r="L2038" s="221">
        <v>662823</v>
      </c>
    </row>
    <row r="2039" spans="1:12" ht="36" x14ac:dyDescent="0.2">
      <c r="A2039" s="197">
        <f t="shared" si="31"/>
        <v>2038</v>
      </c>
      <c r="B2039" s="167" t="s">
        <v>2823</v>
      </c>
      <c r="C2039" s="167" t="s">
        <v>2824</v>
      </c>
      <c r="D2039" s="167" t="s">
        <v>2825</v>
      </c>
      <c r="E2039" s="167" t="s">
        <v>2826</v>
      </c>
      <c r="F2039" s="167" t="s">
        <v>2827</v>
      </c>
      <c r="G2039" s="167" t="s">
        <v>2827</v>
      </c>
      <c r="H2039" s="167" t="s">
        <v>2828</v>
      </c>
      <c r="I2039" s="167" t="s">
        <v>2829</v>
      </c>
      <c r="J2039" s="133" t="s">
        <v>2830</v>
      </c>
      <c r="K2039" s="167" t="s">
        <v>3059</v>
      </c>
      <c r="L2039" s="221">
        <v>865611.5</v>
      </c>
    </row>
    <row r="2040" spans="1:12" ht="36" x14ac:dyDescent="0.2">
      <c r="A2040" s="197">
        <f t="shared" si="31"/>
        <v>2039</v>
      </c>
      <c r="B2040" s="167" t="s">
        <v>2823</v>
      </c>
      <c r="C2040" s="167" t="s">
        <v>2824</v>
      </c>
      <c r="D2040" s="167" t="s">
        <v>2825</v>
      </c>
      <c r="E2040" s="167" t="s">
        <v>2826</v>
      </c>
      <c r="F2040" s="167" t="s">
        <v>2827</v>
      </c>
      <c r="G2040" s="167" t="s">
        <v>2827</v>
      </c>
      <c r="H2040" s="167" t="s">
        <v>2828</v>
      </c>
      <c r="I2040" s="167" t="s">
        <v>2829</v>
      </c>
      <c r="J2040" s="133" t="s">
        <v>2830</v>
      </c>
      <c r="K2040" s="167" t="s">
        <v>3060</v>
      </c>
      <c r="L2040" s="221">
        <v>515254.24</v>
      </c>
    </row>
    <row r="2041" spans="1:12" ht="36" x14ac:dyDescent="0.2">
      <c r="A2041" s="197">
        <f t="shared" si="31"/>
        <v>2040</v>
      </c>
      <c r="B2041" s="167" t="s">
        <v>2823</v>
      </c>
      <c r="C2041" s="167" t="s">
        <v>2824</v>
      </c>
      <c r="D2041" s="167" t="s">
        <v>2825</v>
      </c>
      <c r="E2041" s="167" t="s">
        <v>2826</v>
      </c>
      <c r="F2041" s="167" t="s">
        <v>2827</v>
      </c>
      <c r="G2041" s="167" t="s">
        <v>2827</v>
      </c>
      <c r="H2041" s="167" t="s">
        <v>2828</v>
      </c>
      <c r="I2041" s="167" t="s">
        <v>2829</v>
      </c>
      <c r="J2041" s="133" t="s">
        <v>2830</v>
      </c>
      <c r="K2041" s="167" t="s">
        <v>3061</v>
      </c>
      <c r="L2041" s="221">
        <v>11049640.59</v>
      </c>
    </row>
    <row r="2042" spans="1:12" ht="36" x14ac:dyDescent="0.2">
      <c r="A2042" s="197">
        <f t="shared" si="31"/>
        <v>2041</v>
      </c>
      <c r="B2042" s="167" t="s">
        <v>2823</v>
      </c>
      <c r="C2042" s="167" t="s">
        <v>2824</v>
      </c>
      <c r="D2042" s="167" t="s">
        <v>2825</v>
      </c>
      <c r="E2042" s="167" t="s">
        <v>2826</v>
      </c>
      <c r="F2042" s="167" t="s">
        <v>2827</v>
      </c>
      <c r="G2042" s="167" t="s">
        <v>2827</v>
      </c>
      <c r="H2042" s="167" t="s">
        <v>2828</v>
      </c>
      <c r="I2042" s="167" t="s">
        <v>2829</v>
      </c>
      <c r="J2042" s="133" t="s">
        <v>2830</v>
      </c>
      <c r="K2042" s="167" t="s">
        <v>3062</v>
      </c>
      <c r="L2042" s="221">
        <v>3713451.89</v>
      </c>
    </row>
    <row r="2043" spans="1:12" ht="36" x14ac:dyDescent="0.2">
      <c r="A2043" s="197">
        <f t="shared" si="31"/>
        <v>2042</v>
      </c>
      <c r="B2043" s="167" t="s">
        <v>2823</v>
      </c>
      <c r="C2043" s="167" t="s">
        <v>2824</v>
      </c>
      <c r="D2043" s="167" t="s">
        <v>2825</v>
      </c>
      <c r="E2043" s="167" t="s">
        <v>2826</v>
      </c>
      <c r="F2043" s="167" t="s">
        <v>2827</v>
      </c>
      <c r="G2043" s="167" t="s">
        <v>2827</v>
      </c>
      <c r="H2043" s="167" t="s">
        <v>2828</v>
      </c>
      <c r="I2043" s="167" t="s">
        <v>2829</v>
      </c>
      <c r="J2043" s="133" t="s">
        <v>2830</v>
      </c>
      <c r="K2043" s="167" t="s">
        <v>3063</v>
      </c>
      <c r="L2043" s="221">
        <v>3713451.89</v>
      </c>
    </row>
    <row r="2044" spans="1:12" ht="36" x14ac:dyDescent="0.2">
      <c r="A2044" s="197">
        <f t="shared" si="31"/>
        <v>2043</v>
      </c>
      <c r="B2044" s="167" t="s">
        <v>2823</v>
      </c>
      <c r="C2044" s="167" t="s">
        <v>2824</v>
      </c>
      <c r="D2044" s="167" t="s">
        <v>2825</v>
      </c>
      <c r="E2044" s="167" t="s">
        <v>2826</v>
      </c>
      <c r="F2044" s="167" t="s">
        <v>2827</v>
      </c>
      <c r="G2044" s="167" t="s">
        <v>2827</v>
      </c>
      <c r="H2044" s="167" t="s">
        <v>2828</v>
      </c>
      <c r="I2044" s="167" t="s">
        <v>2829</v>
      </c>
      <c r="J2044" s="133" t="s">
        <v>2830</v>
      </c>
      <c r="K2044" s="167" t="s">
        <v>3064</v>
      </c>
      <c r="L2044" s="221">
        <v>609057.30000000005</v>
      </c>
    </row>
    <row r="2045" spans="1:12" ht="36" x14ac:dyDescent="0.2">
      <c r="A2045" s="197">
        <f t="shared" si="31"/>
        <v>2044</v>
      </c>
      <c r="B2045" s="167" t="s">
        <v>2823</v>
      </c>
      <c r="C2045" s="167" t="s">
        <v>2824</v>
      </c>
      <c r="D2045" s="167" t="s">
        <v>2825</v>
      </c>
      <c r="E2045" s="167" t="s">
        <v>2826</v>
      </c>
      <c r="F2045" s="167" t="s">
        <v>2827</v>
      </c>
      <c r="G2045" s="167" t="s">
        <v>2827</v>
      </c>
      <c r="H2045" s="167" t="s">
        <v>2828</v>
      </c>
      <c r="I2045" s="167" t="s">
        <v>2829</v>
      </c>
      <c r="J2045" s="133" t="s">
        <v>2830</v>
      </c>
      <c r="K2045" s="167" t="s">
        <v>3065</v>
      </c>
      <c r="L2045" s="221">
        <v>1705239.6</v>
      </c>
    </row>
    <row r="2046" spans="1:12" ht="36" x14ac:dyDescent="0.2">
      <c r="A2046" s="197">
        <f t="shared" si="31"/>
        <v>2045</v>
      </c>
      <c r="B2046" s="167" t="s">
        <v>2823</v>
      </c>
      <c r="C2046" s="167" t="s">
        <v>2824</v>
      </c>
      <c r="D2046" s="167" t="s">
        <v>2825</v>
      </c>
      <c r="E2046" s="167" t="s">
        <v>2826</v>
      </c>
      <c r="F2046" s="167" t="s">
        <v>2827</v>
      </c>
      <c r="G2046" s="167" t="s">
        <v>2827</v>
      </c>
      <c r="H2046" s="167" t="s">
        <v>2828</v>
      </c>
      <c r="I2046" s="167" t="s">
        <v>2829</v>
      </c>
      <c r="J2046" s="133" t="s">
        <v>2830</v>
      </c>
      <c r="K2046" s="167" t="s">
        <v>3066</v>
      </c>
      <c r="L2046" s="221">
        <v>1573165.33</v>
      </c>
    </row>
    <row r="2047" spans="1:12" ht="36" x14ac:dyDescent="0.2">
      <c r="A2047" s="197">
        <f t="shared" si="31"/>
        <v>2046</v>
      </c>
      <c r="B2047" s="167" t="s">
        <v>2823</v>
      </c>
      <c r="C2047" s="167" t="s">
        <v>2824</v>
      </c>
      <c r="D2047" s="167" t="s">
        <v>2825</v>
      </c>
      <c r="E2047" s="167" t="s">
        <v>2826</v>
      </c>
      <c r="F2047" s="167" t="s">
        <v>2827</v>
      </c>
      <c r="G2047" s="167" t="s">
        <v>2827</v>
      </c>
      <c r="H2047" s="167" t="s">
        <v>2828</v>
      </c>
      <c r="I2047" s="167" t="s">
        <v>2829</v>
      </c>
      <c r="J2047" s="133" t="s">
        <v>2830</v>
      </c>
      <c r="K2047" s="167" t="s">
        <v>3067</v>
      </c>
      <c r="L2047" s="221">
        <v>560687.07999999996</v>
      </c>
    </row>
    <row r="2048" spans="1:12" ht="36" x14ac:dyDescent="0.2">
      <c r="A2048" s="197">
        <f t="shared" si="31"/>
        <v>2047</v>
      </c>
      <c r="B2048" s="167" t="s">
        <v>2823</v>
      </c>
      <c r="C2048" s="167" t="s">
        <v>2824</v>
      </c>
      <c r="D2048" s="167" t="s">
        <v>2825</v>
      </c>
      <c r="E2048" s="167" t="s">
        <v>2826</v>
      </c>
      <c r="F2048" s="167" t="s">
        <v>2827</v>
      </c>
      <c r="G2048" s="167" t="s">
        <v>2827</v>
      </c>
      <c r="H2048" s="167" t="s">
        <v>2828</v>
      </c>
      <c r="I2048" s="167" t="s">
        <v>2829</v>
      </c>
      <c r="J2048" s="133" t="s">
        <v>2830</v>
      </c>
      <c r="K2048" s="167" t="s">
        <v>3068</v>
      </c>
      <c r="L2048" s="221">
        <v>560687.07999999996</v>
      </c>
    </row>
    <row r="2049" spans="1:12" ht="36" x14ac:dyDescent="0.2">
      <c r="A2049" s="197">
        <f t="shared" si="31"/>
        <v>2048</v>
      </c>
      <c r="B2049" s="167" t="s">
        <v>2823</v>
      </c>
      <c r="C2049" s="167" t="s">
        <v>2824</v>
      </c>
      <c r="D2049" s="167" t="s">
        <v>2825</v>
      </c>
      <c r="E2049" s="167" t="s">
        <v>2826</v>
      </c>
      <c r="F2049" s="167" t="s">
        <v>2827</v>
      </c>
      <c r="G2049" s="167" t="s">
        <v>2827</v>
      </c>
      <c r="H2049" s="167" t="s">
        <v>2828</v>
      </c>
      <c r="I2049" s="167" t="s">
        <v>2829</v>
      </c>
      <c r="J2049" s="133" t="s">
        <v>2830</v>
      </c>
      <c r="K2049" s="167" t="s">
        <v>3069</v>
      </c>
      <c r="L2049" s="221">
        <v>805084.75</v>
      </c>
    </row>
    <row r="2050" spans="1:12" ht="36" x14ac:dyDescent="0.2">
      <c r="A2050" s="197">
        <f t="shared" si="31"/>
        <v>2049</v>
      </c>
      <c r="B2050" s="167" t="s">
        <v>2823</v>
      </c>
      <c r="C2050" s="167" t="s">
        <v>2824</v>
      </c>
      <c r="D2050" s="167" t="s">
        <v>2825</v>
      </c>
      <c r="E2050" s="167" t="s">
        <v>2826</v>
      </c>
      <c r="F2050" s="167" t="s">
        <v>2827</v>
      </c>
      <c r="G2050" s="167" t="s">
        <v>2827</v>
      </c>
      <c r="H2050" s="167" t="s">
        <v>2828</v>
      </c>
      <c r="I2050" s="167" t="s">
        <v>2829</v>
      </c>
      <c r="J2050" s="133" t="s">
        <v>2830</v>
      </c>
      <c r="K2050" s="167" t="s">
        <v>3070</v>
      </c>
      <c r="L2050" s="221">
        <v>1242102.96</v>
      </c>
    </row>
    <row r="2051" spans="1:12" ht="36" x14ac:dyDescent="0.2">
      <c r="A2051" s="197">
        <f t="shared" si="31"/>
        <v>2050</v>
      </c>
      <c r="B2051" s="167" t="s">
        <v>2823</v>
      </c>
      <c r="C2051" s="167" t="s">
        <v>2824</v>
      </c>
      <c r="D2051" s="167" t="s">
        <v>2825</v>
      </c>
      <c r="E2051" s="167" t="s">
        <v>2826</v>
      </c>
      <c r="F2051" s="167" t="s">
        <v>2827</v>
      </c>
      <c r="G2051" s="167" t="s">
        <v>2827</v>
      </c>
      <c r="H2051" s="167" t="s">
        <v>2828</v>
      </c>
      <c r="I2051" s="167" t="s">
        <v>2829</v>
      </c>
      <c r="J2051" s="133" t="s">
        <v>2830</v>
      </c>
      <c r="K2051" s="167" t="s">
        <v>3071</v>
      </c>
      <c r="L2051" s="221">
        <v>1398301</v>
      </c>
    </row>
    <row r="2052" spans="1:12" ht="36" x14ac:dyDescent="0.2">
      <c r="A2052" s="197">
        <f t="shared" si="31"/>
        <v>2051</v>
      </c>
      <c r="B2052" s="167" t="s">
        <v>2823</v>
      </c>
      <c r="C2052" s="167" t="s">
        <v>2824</v>
      </c>
      <c r="D2052" s="167" t="s">
        <v>2825</v>
      </c>
      <c r="E2052" s="167" t="s">
        <v>2826</v>
      </c>
      <c r="F2052" s="167" t="s">
        <v>2827</v>
      </c>
      <c r="G2052" s="167" t="s">
        <v>2827</v>
      </c>
      <c r="H2052" s="167" t="s">
        <v>2828</v>
      </c>
      <c r="I2052" s="167" t="s">
        <v>2829</v>
      </c>
      <c r="J2052" s="133" t="s">
        <v>2830</v>
      </c>
      <c r="K2052" s="167" t="s">
        <v>3072</v>
      </c>
      <c r="L2052" s="221">
        <v>2336201.6133333333</v>
      </c>
    </row>
    <row r="2053" spans="1:12" ht="36" x14ac:dyDescent="0.2">
      <c r="A2053" s="197">
        <f t="shared" si="31"/>
        <v>2052</v>
      </c>
      <c r="B2053" s="167" t="s">
        <v>2823</v>
      </c>
      <c r="C2053" s="167" t="s">
        <v>2824</v>
      </c>
      <c r="D2053" s="167" t="s">
        <v>2825</v>
      </c>
      <c r="E2053" s="167" t="s">
        <v>2826</v>
      </c>
      <c r="F2053" s="167" t="s">
        <v>2827</v>
      </c>
      <c r="G2053" s="167" t="s">
        <v>2827</v>
      </c>
      <c r="H2053" s="167" t="s">
        <v>2828</v>
      </c>
      <c r="I2053" s="167" t="s">
        <v>2829</v>
      </c>
      <c r="J2053" s="133" t="s">
        <v>2830</v>
      </c>
      <c r="K2053" s="167" t="s">
        <v>3073</v>
      </c>
      <c r="L2053" s="221">
        <v>653695</v>
      </c>
    </row>
    <row r="2054" spans="1:12" ht="36" x14ac:dyDescent="0.2">
      <c r="A2054" s="197">
        <f t="shared" ref="A2054:A2117" si="32">A2053+1</f>
        <v>2053</v>
      </c>
      <c r="B2054" s="167" t="s">
        <v>2823</v>
      </c>
      <c r="C2054" s="167" t="s">
        <v>2824</v>
      </c>
      <c r="D2054" s="167" t="s">
        <v>2825</v>
      </c>
      <c r="E2054" s="167" t="s">
        <v>2826</v>
      </c>
      <c r="F2054" s="167" t="s">
        <v>2827</v>
      </c>
      <c r="G2054" s="167" t="s">
        <v>2827</v>
      </c>
      <c r="H2054" s="167" t="s">
        <v>2828</v>
      </c>
      <c r="I2054" s="167" t="s">
        <v>2829</v>
      </c>
      <c r="J2054" s="133" t="s">
        <v>2830</v>
      </c>
      <c r="K2054" s="167" t="s">
        <v>3074</v>
      </c>
      <c r="L2054" s="221">
        <v>4659697.2</v>
      </c>
    </row>
    <row r="2055" spans="1:12" ht="36" x14ac:dyDescent="0.2">
      <c r="A2055" s="197">
        <f t="shared" si="32"/>
        <v>2054</v>
      </c>
      <c r="B2055" s="167" t="s">
        <v>2823</v>
      </c>
      <c r="C2055" s="167" t="s">
        <v>2824</v>
      </c>
      <c r="D2055" s="167" t="s">
        <v>2825</v>
      </c>
      <c r="E2055" s="167" t="s">
        <v>2826</v>
      </c>
      <c r="F2055" s="167" t="s">
        <v>2827</v>
      </c>
      <c r="G2055" s="167" t="s">
        <v>2827</v>
      </c>
      <c r="H2055" s="167" t="s">
        <v>2828</v>
      </c>
      <c r="I2055" s="167" t="s">
        <v>2829</v>
      </c>
      <c r="J2055" s="133" t="s">
        <v>2830</v>
      </c>
      <c r="K2055" s="167" t="s">
        <v>3075</v>
      </c>
      <c r="L2055" s="221">
        <v>4659697.2</v>
      </c>
    </row>
    <row r="2056" spans="1:12" ht="36" x14ac:dyDescent="0.2">
      <c r="A2056" s="197">
        <f t="shared" si="32"/>
        <v>2055</v>
      </c>
      <c r="B2056" s="167" t="s">
        <v>2823</v>
      </c>
      <c r="C2056" s="167" t="s">
        <v>2824</v>
      </c>
      <c r="D2056" s="167" t="s">
        <v>2825</v>
      </c>
      <c r="E2056" s="167" t="s">
        <v>2826</v>
      </c>
      <c r="F2056" s="167" t="s">
        <v>2827</v>
      </c>
      <c r="G2056" s="167" t="s">
        <v>2827</v>
      </c>
      <c r="H2056" s="167" t="s">
        <v>2828</v>
      </c>
      <c r="I2056" s="167" t="s">
        <v>2829</v>
      </c>
      <c r="J2056" s="133" t="s">
        <v>2830</v>
      </c>
      <c r="K2056" s="167" t="s">
        <v>3076</v>
      </c>
      <c r="L2056" s="221">
        <v>1018114</v>
      </c>
    </row>
    <row r="2057" spans="1:12" ht="36" x14ac:dyDescent="0.2">
      <c r="A2057" s="197">
        <f t="shared" si="32"/>
        <v>2056</v>
      </c>
      <c r="B2057" s="167" t="s">
        <v>2823</v>
      </c>
      <c r="C2057" s="167" t="s">
        <v>2824</v>
      </c>
      <c r="D2057" s="167" t="s">
        <v>2825</v>
      </c>
      <c r="E2057" s="167" t="s">
        <v>2826</v>
      </c>
      <c r="F2057" s="167" t="s">
        <v>2827</v>
      </c>
      <c r="G2057" s="167" t="s">
        <v>2827</v>
      </c>
      <c r="H2057" s="167" t="s">
        <v>2828</v>
      </c>
      <c r="I2057" s="167" t="s">
        <v>2829</v>
      </c>
      <c r="J2057" s="133" t="s">
        <v>2830</v>
      </c>
      <c r="K2057" s="167" t="s">
        <v>3077</v>
      </c>
      <c r="L2057" s="221">
        <v>985119</v>
      </c>
    </row>
    <row r="2058" spans="1:12" ht="60" x14ac:dyDescent="0.2">
      <c r="A2058" s="197">
        <f t="shared" si="32"/>
        <v>2057</v>
      </c>
      <c r="B2058" s="167" t="s">
        <v>3078</v>
      </c>
      <c r="C2058" s="167" t="s">
        <v>3079</v>
      </c>
      <c r="D2058" s="167" t="s">
        <v>3080</v>
      </c>
      <c r="E2058" s="115" t="s">
        <v>3081</v>
      </c>
      <c r="F2058" s="167" t="s">
        <v>3082</v>
      </c>
      <c r="G2058" s="167" t="s">
        <v>3082</v>
      </c>
      <c r="H2058" s="167" t="s">
        <v>3083</v>
      </c>
      <c r="I2058" s="167" t="s">
        <v>3084</v>
      </c>
      <c r="J2058" s="1" t="s">
        <v>3085</v>
      </c>
      <c r="K2058" s="167" t="s">
        <v>3086</v>
      </c>
      <c r="L2058" s="274">
        <v>30000000</v>
      </c>
    </row>
    <row r="2059" spans="1:12" ht="48" x14ac:dyDescent="0.2">
      <c r="A2059" s="197">
        <f t="shared" si="32"/>
        <v>2058</v>
      </c>
      <c r="B2059" s="167" t="s">
        <v>3078</v>
      </c>
      <c r="C2059" s="167" t="s">
        <v>3087</v>
      </c>
      <c r="D2059" s="167" t="s">
        <v>3088</v>
      </c>
      <c r="E2059" s="134" t="s">
        <v>681</v>
      </c>
      <c r="F2059" s="167" t="s">
        <v>3089</v>
      </c>
      <c r="G2059" s="167" t="s">
        <v>3089</v>
      </c>
      <c r="H2059" s="167" t="s">
        <v>3090</v>
      </c>
      <c r="I2059" s="167" t="s">
        <v>3091</v>
      </c>
      <c r="J2059" s="1" t="s">
        <v>3092</v>
      </c>
      <c r="K2059" s="167" t="s">
        <v>3093</v>
      </c>
      <c r="L2059" s="274">
        <v>50000000</v>
      </c>
    </row>
    <row r="2060" spans="1:12" ht="36" x14ac:dyDescent="0.2">
      <c r="A2060" s="197">
        <f t="shared" si="32"/>
        <v>2059</v>
      </c>
      <c r="B2060" s="167" t="s">
        <v>3078</v>
      </c>
      <c r="C2060" s="167" t="s">
        <v>3094</v>
      </c>
      <c r="D2060" s="167" t="s">
        <v>3095</v>
      </c>
      <c r="E2060" s="134" t="s">
        <v>3096</v>
      </c>
      <c r="F2060" s="167" t="s">
        <v>3097</v>
      </c>
      <c r="G2060" s="167" t="s">
        <v>3097</v>
      </c>
      <c r="H2060" s="167" t="s">
        <v>3098</v>
      </c>
      <c r="I2060" s="167" t="s">
        <v>3099</v>
      </c>
      <c r="J2060" s="1" t="s">
        <v>3100</v>
      </c>
      <c r="K2060" s="167" t="s">
        <v>3101</v>
      </c>
      <c r="L2060" s="274">
        <v>10000000</v>
      </c>
    </row>
    <row r="2061" spans="1:12" ht="36" x14ac:dyDescent="0.2">
      <c r="A2061" s="197">
        <f t="shared" si="32"/>
        <v>2060</v>
      </c>
      <c r="B2061" s="167" t="s">
        <v>3078</v>
      </c>
      <c r="C2061" s="167" t="s">
        <v>3102</v>
      </c>
      <c r="D2061" s="167" t="s">
        <v>3103</v>
      </c>
      <c r="E2061" s="134" t="s">
        <v>3104</v>
      </c>
      <c r="F2061" s="167" t="s">
        <v>3105</v>
      </c>
      <c r="G2061" s="167" t="s">
        <v>3106</v>
      </c>
      <c r="H2061" s="167" t="s">
        <v>3107</v>
      </c>
      <c r="I2061" s="167" t="s">
        <v>3108</v>
      </c>
      <c r="J2061" s="1" t="s">
        <v>3109</v>
      </c>
      <c r="K2061" s="167" t="s">
        <v>3110</v>
      </c>
      <c r="L2061" s="274">
        <v>5000000</v>
      </c>
    </row>
    <row r="2062" spans="1:12" ht="36" x14ac:dyDescent="0.2">
      <c r="A2062" s="197">
        <f t="shared" si="32"/>
        <v>2061</v>
      </c>
      <c r="B2062" s="167" t="s">
        <v>3078</v>
      </c>
      <c r="C2062" s="167" t="s">
        <v>3111</v>
      </c>
      <c r="D2062" s="167" t="s">
        <v>3112</v>
      </c>
      <c r="E2062" s="134" t="s">
        <v>152</v>
      </c>
      <c r="F2062" s="167" t="s">
        <v>3113</v>
      </c>
      <c r="G2062" s="167" t="s">
        <v>3113</v>
      </c>
      <c r="H2062" s="167" t="s">
        <v>3114</v>
      </c>
      <c r="I2062" s="167" t="s">
        <v>3115</v>
      </c>
      <c r="J2062" s="1" t="s">
        <v>3116</v>
      </c>
      <c r="K2062" s="167" t="s">
        <v>3117</v>
      </c>
      <c r="L2062" s="274">
        <v>3500000</v>
      </c>
    </row>
    <row r="2063" spans="1:12" ht="48" x14ac:dyDescent="0.2">
      <c r="A2063" s="197">
        <f t="shared" si="32"/>
        <v>2062</v>
      </c>
      <c r="B2063" s="167" t="s">
        <v>3078</v>
      </c>
      <c r="C2063" s="167" t="s">
        <v>3118</v>
      </c>
      <c r="D2063" s="167" t="s">
        <v>3119</v>
      </c>
      <c r="E2063" s="134" t="s">
        <v>681</v>
      </c>
      <c r="F2063" s="167" t="s">
        <v>3120</v>
      </c>
      <c r="G2063" s="167" t="s">
        <v>3120</v>
      </c>
      <c r="H2063" s="167" t="s">
        <v>3121</v>
      </c>
      <c r="I2063" s="172" t="s">
        <v>3122</v>
      </c>
      <c r="J2063" s="167"/>
      <c r="K2063" s="167" t="s">
        <v>3123</v>
      </c>
      <c r="L2063" s="223" t="s">
        <v>3124</v>
      </c>
    </row>
    <row r="2064" spans="1:12" ht="36" x14ac:dyDescent="0.2">
      <c r="A2064" s="197">
        <f t="shared" si="32"/>
        <v>2063</v>
      </c>
      <c r="B2064" s="167" t="s">
        <v>3078</v>
      </c>
      <c r="C2064" s="167" t="s">
        <v>3125</v>
      </c>
      <c r="D2064" s="167" t="s">
        <v>3126</v>
      </c>
      <c r="E2064" s="134" t="s">
        <v>3127</v>
      </c>
      <c r="F2064" s="135" t="s">
        <v>3128</v>
      </c>
      <c r="G2064" s="135" t="s">
        <v>3128</v>
      </c>
      <c r="H2064" s="167" t="s">
        <v>3129</v>
      </c>
      <c r="I2064" s="167" t="s">
        <v>3130</v>
      </c>
      <c r="J2064" s="167"/>
      <c r="K2064" s="167" t="s">
        <v>3131</v>
      </c>
      <c r="L2064" s="223" t="s">
        <v>3124</v>
      </c>
    </row>
    <row r="2065" spans="1:12" ht="36" x14ac:dyDescent="0.2">
      <c r="A2065" s="197">
        <f t="shared" si="32"/>
        <v>2064</v>
      </c>
      <c r="B2065" s="167" t="s">
        <v>3078</v>
      </c>
      <c r="C2065" s="167" t="s">
        <v>3132</v>
      </c>
      <c r="D2065" s="167" t="s">
        <v>3133</v>
      </c>
      <c r="E2065" s="115" t="s">
        <v>3134</v>
      </c>
      <c r="F2065" s="167" t="s">
        <v>3135</v>
      </c>
      <c r="G2065" s="167" t="s">
        <v>3135</v>
      </c>
      <c r="H2065" s="167" t="s">
        <v>3136</v>
      </c>
      <c r="I2065" s="167" t="s">
        <v>3137</v>
      </c>
      <c r="J2065" s="167"/>
      <c r="K2065" s="167" t="s">
        <v>3138</v>
      </c>
      <c r="L2065" s="274">
        <v>4000000</v>
      </c>
    </row>
    <row r="2066" spans="1:12" ht="48" x14ac:dyDescent="0.2">
      <c r="A2066" s="197">
        <f t="shared" si="32"/>
        <v>2065</v>
      </c>
      <c r="B2066" s="167" t="s">
        <v>3078</v>
      </c>
      <c r="C2066" s="167" t="s">
        <v>3139</v>
      </c>
      <c r="D2066" s="167" t="s">
        <v>3140</v>
      </c>
      <c r="E2066" s="115" t="s">
        <v>3141</v>
      </c>
      <c r="F2066" s="167" t="s">
        <v>3142</v>
      </c>
      <c r="G2066" s="167" t="s">
        <v>3142</v>
      </c>
      <c r="H2066" s="167" t="s">
        <v>3143</v>
      </c>
      <c r="I2066" s="167" t="s">
        <v>3144</v>
      </c>
      <c r="J2066" s="136"/>
      <c r="K2066" s="167" t="s">
        <v>3145</v>
      </c>
      <c r="L2066" s="223" t="s">
        <v>3124</v>
      </c>
    </row>
    <row r="2067" spans="1:12" ht="36" x14ac:dyDescent="0.2">
      <c r="A2067" s="197">
        <f t="shared" si="32"/>
        <v>2066</v>
      </c>
      <c r="B2067" s="167" t="s">
        <v>3078</v>
      </c>
      <c r="C2067" s="167" t="s">
        <v>3146</v>
      </c>
      <c r="D2067" s="167" t="s">
        <v>3126</v>
      </c>
      <c r="E2067" s="115" t="s">
        <v>3127</v>
      </c>
      <c r="F2067" s="167" t="s">
        <v>3147</v>
      </c>
      <c r="G2067" s="167" t="s">
        <v>3147</v>
      </c>
      <c r="H2067" s="167" t="s">
        <v>3148</v>
      </c>
      <c r="I2067" s="167" t="s">
        <v>3149</v>
      </c>
      <c r="J2067" s="1" t="s">
        <v>3150</v>
      </c>
      <c r="K2067" s="167" t="s">
        <v>3131</v>
      </c>
      <c r="L2067" s="223" t="s">
        <v>3124</v>
      </c>
    </row>
    <row r="2068" spans="1:12" ht="36" x14ac:dyDescent="0.2">
      <c r="A2068" s="197">
        <f t="shared" si="32"/>
        <v>2067</v>
      </c>
      <c r="B2068" s="167" t="s">
        <v>3078</v>
      </c>
      <c r="C2068" s="167" t="s">
        <v>3151</v>
      </c>
      <c r="D2068" s="167" t="s">
        <v>3152</v>
      </c>
      <c r="E2068" s="115" t="s">
        <v>3153</v>
      </c>
      <c r="F2068" s="167" t="s">
        <v>3154</v>
      </c>
      <c r="G2068" s="167" t="s">
        <v>3154</v>
      </c>
      <c r="H2068" s="167" t="s">
        <v>3155</v>
      </c>
      <c r="I2068" s="167" t="s">
        <v>3156</v>
      </c>
      <c r="J2068" s="167"/>
      <c r="K2068" s="167" t="s">
        <v>3157</v>
      </c>
      <c r="L2068" s="274">
        <v>4000000</v>
      </c>
    </row>
    <row r="2069" spans="1:12" ht="72" x14ac:dyDescent="0.2">
      <c r="A2069" s="197">
        <f t="shared" si="32"/>
        <v>2068</v>
      </c>
      <c r="B2069" s="9" t="s">
        <v>3158</v>
      </c>
      <c r="C2069" s="9" t="s">
        <v>3159</v>
      </c>
      <c r="D2069" s="9" t="s">
        <v>3160</v>
      </c>
      <c r="E2069" s="9" t="s">
        <v>132</v>
      </c>
      <c r="F2069" s="9" t="s">
        <v>3161</v>
      </c>
      <c r="G2069" s="9" t="s">
        <v>3161</v>
      </c>
      <c r="H2069" s="9" t="s">
        <v>3162</v>
      </c>
      <c r="I2069" s="9" t="s">
        <v>3163</v>
      </c>
      <c r="J2069" s="137" t="s">
        <v>3164</v>
      </c>
      <c r="K2069" s="9" t="s">
        <v>2307</v>
      </c>
      <c r="L2069" s="210">
        <v>16584950</v>
      </c>
    </row>
    <row r="2070" spans="1:12" ht="72" x14ac:dyDescent="0.2">
      <c r="A2070" s="197">
        <f t="shared" si="32"/>
        <v>2069</v>
      </c>
      <c r="B2070" s="9" t="s">
        <v>3158</v>
      </c>
      <c r="C2070" s="9" t="s">
        <v>3159</v>
      </c>
      <c r="D2070" s="9" t="s">
        <v>3160</v>
      </c>
      <c r="E2070" s="9" t="s">
        <v>132</v>
      </c>
      <c r="F2070" s="9" t="s">
        <v>3161</v>
      </c>
      <c r="G2070" s="9" t="s">
        <v>3161</v>
      </c>
      <c r="H2070" s="9" t="s">
        <v>3162</v>
      </c>
      <c r="I2070" s="9" t="s">
        <v>3163</v>
      </c>
      <c r="J2070" s="137" t="s">
        <v>3164</v>
      </c>
      <c r="K2070" s="137" t="s">
        <v>2613</v>
      </c>
      <c r="L2070" s="288">
        <v>2852550</v>
      </c>
    </row>
    <row r="2071" spans="1:12" ht="72" x14ac:dyDescent="0.2">
      <c r="A2071" s="197">
        <f t="shared" si="32"/>
        <v>2070</v>
      </c>
      <c r="B2071" s="9" t="s">
        <v>3158</v>
      </c>
      <c r="C2071" s="9" t="s">
        <v>3159</v>
      </c>
      <c r="D2071" s="9" t="s">
        <v>3160</v>
      </c>
      <c r="E2071" s="9" t="s">
        <v>132</v>
      </c>
      <c r="F2071" s="9" t="s">
        <v>3161</v>
      </c>
      <c r="G2071" s="9" t="s">
        <v>3161</v>
      </c>
      <c r="H2071" s="9" t="s">
        <v>3162</v>
      </c>
      <c r="I2071" s="9" t="s">
        <v>3163</v>
      </c>
      <c r="J2071" s="137" t="s">
        <v>3164</v>
      </c>
      <c r="K2071" s="68" t="s">
        <v>824</v>
      </c>
      <c r="L2071" s="288">
        <v>7802170</v>
      </c>
    </row>
    <row r="2072" spans="1:12" ht="72" x14ac:dyDescent="0.2">
      <c r="A2072" s="197">
        <f t="shared" si="32"/>
        <v>2071</v>
      </c>
      <c r="B2072" s="9" t="s">
        <v>3158</v>
      </c>
      <c r="C2072" s="9" t="s">
        <v>3159</v>
      </c>
      <c r="D2072" s="9" t="s">
        <v>3160</v>
      </c>
      <c r="E2072" s="9" t="s">
        <v>132</v>
      </c>
      <c r="F2072" s="9" t="s">
        <v>3161</v>
      </c>
      <c r="G2072" s="9" t="s">
        <v>3161</v>
      </c>
      <c r="H2072" s="9" t="s">
        <v>3162</v>
      </c>
      <c r="I2072" s="9" t="s">
        <v>3163</v>
      </c>
      <c r="J2072" s="137" t="s">
        <v>3164</v>
      </c>
      <c r="K2072" s="137" t="s">
        <v>3165</v>
      </c>
      <c r="L2072" s="288">
        <v>5422890</v>
      </c>
    </row>
    <row r="2073" spans="1:12" ht="72" x14ac:dyDescent="0.2">
      <c r="A2073" s="197">
        <f t="shared" si="32"/>
        <v>2072</v>
      </c>
      <c r="B2073" s="9" t="s">
        <v>3158</v>
      </c>
      <c r="C2073" s="9" t="s">
        <v>3159</v>
      </c>
      <c r="D2073" s="9" t="s">
        <v>3160</v>
      </c>
      <c r="E2073" s="9" t="s">
        <v>132</v>
      </c>
      <c r="F2073" s="9" t="s">
        <v>3161</v>
      </c>
      <c r="G2073" s="9" t="s">
        <v>3161</v>
      </c>
      <c r="H2073" s="9" t="s">
        <v>3162</v>
      </c>
      <c r="I2073" s="9" t="s">
        <v>3163</v>
      </c>
      <c r="J2073" s="137" t="s">
        <v>3164</v>
      </c>
      <c r="K2073" s="68" t="s">
        <v>3166</v>
      </c>
      <c r="L2073" s="288">
        <v>20224360</v>
      </c>
    </row>
    <row r="2074" spans="1:12" ht="72" x14ac:dyDescent="0.2">
      <c r="A2074" s="197">
        <f t="shared" si="32"/>
        <v>2073</v>
      </c>
      <c r="B2074" s="9" t="s">
        <v>3158</v>
      </c>
      <c r="C2074" s="9" t="s">
        <v>3159</v>
      </c>
      <c r="D2074" s="9" t="s">
        <v>3160</v>
      </c>
      <c r="E2074" s="9" t="s">
        <v>132</v>
      </c>
      <c r="F2074" s="9" t="s">
        <v>3161</v>
      </c>
      <c r="G2074" s="9" t="s">
        <v>3161</v>
      </c>
      <c r="H2074" s="9" t="s">
        <v>3162</v>
      </c>
      <c r="I2074" s="9" t="s">
        <v>3163</v>
      </c>
      <c r="J2074" s="137" t="s">
        <v>3164</v>
      </c>
      <c r="K2074" s="137" t="s">
        <v>3167</v>
      </c>
      <c r="L2074" s="288">
        <v>3300000</v>
      </c>
    </row>
    <row r="2075" spans="1:12" ht="72" x14ac:dyDescent="0.2">
      <c r="A2075" s="197">
        <f t="shared" si="32"/>
        <v>2074</v>
      </c>
      <c r="B2075" s="9" t="s">
        <v>3158</v>
      </c>
      <c r="C2075" s="9" t="s">
        <v>3159</v>
      </c>
      <c r="D2075" s="9" t="s">
        <v>3160</v>
      </c>
      <c r="E2075" s="9" t="s">
        <v>132</v>
      </c>
      <c r="F2075" s="9" t="s">
        <v>3161</v>
      </c>
      <c r="G2075" s="9" t="s">
        <v>3161</v>
      </c>
      <c r="H2075" s="9" t="s">
        <v>3162</v>
      </c>
      <c r="I2075" s="9" t="s">
        <v>3163</v>
      </c>
      <c r="J2075" s="137" t="s">
        <v>3164</v>
      </c>
      <c r="K2075" s="9" t="s">
        <v>3168</v>
      </c>
      <c r="L2075" s="288">
        <v>781140</v>
      </c>
    </row>
    <row r="2076" spans="1:12" ht="72" x14ac:dyDescent="0.2">
      <c r="A2076" s="197">
        <f t="shared" si="32"/>
        <v>2075</v>
      </c>
      <c r="B2076" s="9" t="s">
        <v>3158</v>
      </c>
      <c r="C2076" s="9" t="s">
        <v>3159</v>
      </c>
      <c r="D2076" s="9" t="s">
        <v>3160</v>
      </c>
      <c r="E2076" s="9" t="s">
        <v>132</v>
      </c>
      <c r="F2076" s="9" t="s">
        <v>3161</v>
      </c>
      <c r="G2076" s="9" t="s">
        <v>3161</v>
      </c>
      <c r="H2076" s="9" t="s">
        <v>3162</v>
      </c>
      <c r="I2076" s="9" t="s">
        <v>3163</v>
      </c>
      <c r="J2076" s="137" t="s">
        <v>3164</v>
      </c>
      <c r="K2076" s="9" t="s">
        <v>3169</v>
      </c>
      <c r="L2076" s="288">
        <v>17516590</v>
      </c>
    </row>
    <row r="2077" spans="1:12" ht="72" x14ac:dyDescent="0.2">
      <c r="A2077" s="197">
        <f t="shared" si="32"/>
        <v>2076</v>
      </c>
      <c r="B2077" s="9" t="s">
        <v>3158</v>
      </c>
      <c r="C2077" s="9" t="s">
        <v>3159</v>
      </c>
      <c r="D2077" s="9" t="s">
        <v>3160</v>
      </c>
      <c r="E2077" s="9" t="s">
        <v>132</v>
      </c>
      <c r="F2077" s="9" t="s">
        <v>3161</v>
      </c>
      <c r="G2077" s="9" t="s">
        <v>3161</v>
      </c>
      <c r="H2077" s="9" t="s">
        <v>3162</v>
      </c>
      <c r="I2077" s="9" t="s">
        <v>3163</v>
      </c>
      <c r="J2077" s="137" t="s">
        <v>3164</v>
      </c>
      <c r="K2077" s="9" t="s">
        <v>3170</v>
      </c>
      <c r="L2077" s="288">
        <v>975970</v>
      </c>
    </row>
    <row r="2078" spans="1:12" ht="72" x14ac:dyDescent="0.2">
      <c r="A2078" s="197">
        <f t="shared" si="32"/>
        <v>2077</v>
      </c>
      <c r="B2078" s="9" t="s">
        <v>3158</v>
      </c>
      <c r="C2078" s="9" t="s">
        <v>3159</v>
      </c>
      <c r="D2078" s="9" t="s">
        <v>3160</v>
      </c>
      <c r="E2078" s="9" t="s">
        <v>132</v>
      </c>
      <c r="F2078" s="9" t="s">
        <v>3161</v>
      </c>
      <c r="G2078" s="9" t="s">
        <v>3161</v>
      </c>
      <c r="H2078" s="9" t="s">
        <v>3162</v>
      </c>
      <c r="I2078" s="9" t="s">
        <v>3163</v>
      </c>
      <c r="J2078" s="137" t="s">
        <v>3164</v>
      </c>
      <c r="K2078" s="9" t="s">
        <v>3171</v>
      </c>
      <c r="L2078" s="288">
        <v>553270</v>
      </c>
    </row>
    <row r="2079" spans="1:12" ht="72" x14ac:dyDescent="0.2">
      <c r="A2079" s="197">
        <f t="shared" si="32"/>
        <v>2078</v>
      </c>
      <c r="B2079" s="9" t="s">
        <v>3158</v>
      </c>
      <c r="C2079" s="9" t="s">
        <v>3159</v>
      </c>
      <c r="D2079" s="9" t="s">
        <v>3160</v>
      </c>
      <c r="E2079" s="9" t="s">
        <v>132</v>
      </c>
      <c r="F2079" s="9" t="s">
        <v>3161</v>
      </c>
      <c r="G2079" s="9" t="s">
        <v>3161</v>
      </c>
      <c r="H2079" s="9" t="s">
        <v>3162</v>
      </c>
      <c r="I2079" s="9" t="s">
        <v>3163</v>
      </c>
      <c r="J2079" s="137" t="s">
        <v>3164</v>
      </c>
      <c r="K2079" s="9" t="s">
        <v>3172</v>
      </c>
      <c r="L2079" s="288">
        <v>1747620</v>
      </c>
    </row>
    <row r="2080" spans="1:12" ht="72" x14ac:dyDescent="0.2">
      <c r="A2080" s="197">
        <f t="shared" si="32"/>
        <v>2079</v>
      </c>
      <c r="B2080" s="9" t="s">
        <v>3158</v>
      </c>
      <c r="C2080" s="9" t="s">
        <v>3159</v>
      </c>
      <c r="D2080" s="9" t="s">
        <v>3160</v>
      </c>
      <c r="E2080" s="9" t="s">
        <v>132</v>
      </c>
      <c r="F2080" s="9" t="s">
        <v>3161</v>
      </c>
      <c r="G2080" s="9" t="s">
        <v>3161</v>
      </c>
      <c r="H2080" s="9" t="s">
        <v>3162</v>
      </c>
      <c r="I2080" s="9" t="s">
        <v>3163</v>
      </c>
      <c r="J2080" s="137" t="s">
        <v>3164</v>
      </c>
      <c r="K2080" s="9" t="s">
        <v>3173</v>
      </c>
      <c r="L2080" s="288">
        <v>5518150</v>
      </c>
    </row>
    <row r="2081" spans="1:12" ht="72" x14ac:dyDescent="0.2">
      <c r="A2081" s="197">
        <f t="shared" si="32"/>
        <v>2080</v>
      </c>
      <c r="B2081" s="9" t="s">
        <v>3158</v>
      </c>
      <c r="C2081" s="9" t="s">
        <v>3159</v>
      </c>
      <c r="D2081" s="9" t="s">
        <v>3160</v>
      </c>
      <c r="E2081" s="9" t="s">
        <v>132</v>
      </c>
      <c r="F2081" s="9" t="s">
        <v>3161</v>
      </c>
      <c r="G2081" s="9" t="s">
        <v>3161</v>
      </c>
      <c r="H2081" s="9" t="s">
        <v>3162</v>
      </c>
      <c r="I2081" s="9" t="s">
        <v>3163</v>
      </c>
      <c r="J2081" s="137" t="s">
        <v>3164</v>
      </c>
      <c r="K2081" s="137" t="s">
        <v>3174</v>
      </c>
      <c r="L2081" s="288">
        <v>10821685</v>
      </c>
    </row>
    <row r="2082" spans="1:12" ht="72" x14ac:dyDescent="0.2">
      <c r="A2082" s="197">
        <f t="shared" si="32"/>
        <v>2081</v>
      </c>
      <c r="B2082" s="9" t="s">
        <v>3158</v>
      </c>
      <c r="C2082" s="9" t="s">
        <v>3159</v>
      </c>
      <c r="D2082" s="9" t="s">
        <v>3160</v>
      </c>
      <c r="E2082" s="9" t="s">
        <v>132</v>
      </c>
      <c r="F2082" s="9" t="s">
        <v>3161</v>
      </c>
      <c r="G2082" s="9" t="s">
        <v>3161</v>
      </c>
      <c r="H2082" s="9" t="s">
        <v>3162</v>
      </c>
      <c r="I2082" s="9" t="s">
        <v>3163</v>
      </c>
      <c r="J2082" s="137" t="s">
        <v>3164</v>
      </c>
      <c r="K2082" s="137" t="s">
        <v>3175</v>
      </c>
      <c r="L2082" s="288">
        <v>4410070</v>
      </c>
    </row>
    <row r="2083" spans="1:12" ht="60" x14ac:dyDescent="0.2">
      <c r="A2083" s="197">
        <f t="shared" si="32"/>
        <v>2082</v>
      </c>
      <c r="B2083" s="9" t="s">
        <v>3158</v>
      </c>
      <c r="C2083" s="137" t="s">
        <v>3176</v>
      </c>
      <c r="D2083" s="68" t="s">
        <v>3177</v>
      </c>
      <c r="E2083" s="68" t="s">
        <v>3178</v>
      </c>
      <c r="F2083" s="9" t="s">
        <v>3179</v>
      </c>
      <c r="G2083" s="9" t="s">
        <v>3179</v>
      </c>
      <c r="H2083" s="9" t="s">
        <v>3180</v>
      </c>
      <c r="I2083" s="68" t="s">
        <v>3181</v>
      </c>
      <c r="J2083" s="138" t="s">
        <v>3182</v>
      </c>
      <c r="K2083" s="68" t="s">
        <v>140</v>
      </c>
      <c r="L2083" s="289">
        <v>1000000</v>
      </c>
    </row>
    <row r="2084" spans="1:12" ht="36" x14ac:dyDescent="0.2">
      <c r="A2084" s="197">
        <f t="shared" si="32"/>
        <v>2083</v>
      </c>
      <c r="B2084" s="19" t="s">
        <v>3183</v>
      </c>
      <c r="C2084" s="19" t="s">
        <v>3184</v>
      </c>
      <c r="D2084" s="10" t="s">
        <v>5213</v>
      </c>
      <c r="E2084" s="19" t="s">
        <v>82</v>
      </c>
      <c r="F2084" s="10" t="s">
        <v>5214</v>
      </c>
      <c r="G2084" s="10" t="s">
        <v>5214</v>
      </c>
      <c r="H2084" s="19" t="s">
        <v>3185</v>
      </c>
      <c r="I2084" s="19" t="s">
        <v>3186</v>
      </c>
      <c r="J2084" s="98" t="s">
        <v>3187</v>
      </c>
      <c r="K2084" s="10" t="s">
        <v>3188</v>
      </c>
      <c r="L2084" s="290">
        <v>5800000</v>
      </c>
    </row>
    <row r="2085" spans="1:12" ht="36" x14ac:dyDescent="0.2">
      <c r="A2085" s="197">
        <f t="shared" si="32"/>
        <v>2084</v>
      </c>
      <c r="B2085" s="19" t="s">
        <v>3183</v>
      </c>
      <c r="C2085" s="19" t="s">
        <v>3184</v>
      </c>
      <c r="D2085" s="10" t="s">
        <v>5213</v>
      </c>
      <c r="E2085" s="19" t="s">
        <v>82</v>
      </c>
      <c r="F2085" s="10" t="s">
        <v>5214</v>
      </c>
      <c r="G2085" s="10" t="s">
        <v>5214</v>
      </c>
      <c r="H2085" s="19" t="s">
        <v>3185</v>
      </c>
      <c r="I2085" s="19" t="s">
        <v>3186</v>
      </c>
      <c r="J2085" s="98" t="s">
        <v>3187</v>
      </c>
      <c r="K2085" s="10" t="s">
        <v>3189</v>
      </c>
      <c r="L2085" s="290">
        <v>2855000</v>
      </c>
    </row>
    <row r="2086" spans="1:12" ht="36" x14ac:dyDescent="0.2">
      <c r="A2086" s="197">
        <f t="shared" si="32"/>
        <v>2085</v>
      </c>
      <c r="B2086" s="19" t="s">
        <v>3183</v>
      </c>
      <c r="C2086" s="19" t="s">
        <v>3184</v>
      </c>
      <c r="D2086" s="10" t="s">
        <v>5213</v>
      </c>
      <c r="E2086" s="19" t="s">
        <v>82</v>
      </c>
      <c r="F2086" s="10" t="s">
        <v>5214</v>
      </c>
      <c r="G2086" s="10" t="s">
        <v>5214</v>
      </c>
      <c r="H2086" s="19" t="s">
        <v>3185</v>
      </c>
      <c r="I2086" s="19" t="s">
        <v>3186</v>
      </c>
      <c r="J2086" s="98" t="s">
        <v>3187</v>
      </c>
      <c r="K2086" s="10" t="s">
        <v>3190</v>
      </c>
      <c r="L2086" s="290">
        <v>2100000</v>
      </c>
    </row>
    <row r="2087" spans="1:12" ht="36" x14ac:dyDescent="0.2">
      <c r="A2087" s="197">
        <f t="shared" si="32"/>
        <v>2086</v>
      </c>
      <c r="B2087" s="19" t="s">
        <v>3183</v>
      </c>
      <c r="C2087" s="19" t="s">
        <v>3184</v>
      </c>
      <c r="D2087" s="10" t="s">
        <v>5213</v>
      </c>
      <c r="E2087" s="19" t="s">
        <v>82</v>
      </c>
      <c r="F2087" s="10" t="s">
        <v>5214</v>
      </c>
      <c r="G2087" s="10" t="s">
        <v>5214</v>
      </c>
      <c r="H2087" s="19" t="s">
        <v>3185</v>
      </c>
      <c r="I2087" s="19" t="s">
        <v>3186</v>
      </c>
      <c r="J2087" s="98" t="s">
        <v>3187</v>
      </c>
      <c r="K2087" s="10" t="s">
        <v>3191</v>
      </c>
      <c r="L2087" s="290">
        <v>6800000</v>
      </c>
    </row>
    <row r="2088" spans="1:12" ht="36" x14ac:dyDescent="0.2">
      <c r="A2088" s="197">
        <f t="shared" si="32"/>
        <v>2087</v>
      </c>
      <c r="B2088" s="19" t="s">
        <v>3183</v>
      </c>
      <c r="C2088" s="19" t="s">
        <v>3184</v>
      </c>
      <c r="D2088" s="10" t="s">
        <v>5213</v>
      </c>
      <c r="E2088" s="19" t="s">
        <v>82</v>
      </c>
      <c r="F2088" s="10" t="s">
        <v>5214</v>
      </c>
      <c r="G2088" s="10" t="s">
        <v>5214</v>
      </c>
      <c r="H2088" s="19" t="s">
        <v>3185</v>
      </c>
      <c r="I2088" s="19" t="s">
        <v>3186</v>
      </c>
      <c r="J2088" s="98" t="s">
        <v>3187</v>
      </c>
      <c r="K2088" s="10" t="s">
        <v>3192</v>
      </c>
      <c r="L2088" s="290">
        <v>5500000</v>
      </c>
    </row>
    <row r="2089" spans="1:12" ht="36" x14ac:dyDescent="0.2">
      <c r="A2089" s="197">
        <f t="shared" si="32"/>
        <v>2088</v>
      </c>
      <c r="B2089" s="19" t="s">
        <v>3183</v>
      </c>
      <c r="C2089" s="19" t="s">
        <v>3184</v>
      </c>
      <c r="D2089" s="10" t="s">
        <v>5213</v>
      </c>
      <c r="E2089" s="19" t="s">
        <v>82</v>
      </c>
      <c r="F2089" s="10" t="s">
        <v>5214</v>
      </c>
      <c r="G2089" s="10" t="s">
        <v>5214</v>
      </c>
      <c r="H2089" s="19" t="s">
        <v>3185</v>
      </c>
      <c r="I2089" s="19" t="s">
        <v>3186</v>
      </c>
      <c r="J2089" s="98" t="s">
        <v>3187</v>
      </c>
      <c r="K2089" s="10" t="s">
        <v>3193</v>
      </c>
      <c r="L2089" s="290">
        <v>2700000</v>
      </c>
    </row>
    <row r="2090" spans="1:12" ht="60" x14ac:dyDescent="0.2">
      <c r="A2090" s="197">
        <f t="shared" si="32"/>
        <v>2089</v>
      </c>
      <c r="B2090" s="19" t="s">
        <v>3183</v>
      </c>
      <c r="C2090" s="19" t="s">
        <v>3194</v>
      </c>
      <c r="D2090" s="10" t="s">
        <v>5215</v>
      </c>
      <c r="E2090" s="19" t="s">
        <v>132</v>
      </c>
      <c r="F2090" s="10" t="s">
        <v>5216</v>
      </c>
      <c r="G2090" s="10" t="s">
        <v>5216</v>
      </c>
      <c r="H2090" s="19" t="s">
        <v>3195</v>
      </c>
      <c r="I2090" s="19" t="s">
        <v>3196</v>
      </c>
      <c r="J2090" s="98" t="s">
        <v>3197</v>
      </c>
      <c r="K2090" s="10" t="s">
        <v>3198</v>
      </c>
      <c r="L2090" s="290">
        <v>847210</v>
      </c>
    </row>
    <row r="2091" spans="1:12" ht="60" x14ac:dyDescent="0.2">
      <c r="A2091" s="197">
        <f t="shared" si="32"/>
        <v>2090</v>
      </c>
      <c r="B2091" s="19" t="s">
        <v>3183</v>
      </c>
      <c r="C2091" s="19" t="s">
        <v>3194</v>
      </c>
      <c r="D2091" s="10" t="s">
        <v>5215</v>
      </c>
      <c r="E2091" s="19" t="s">
        <v>132</v>
      </c>
      <c r="F2091" s="10" t="s">
        <v>5216</v>
      </c>
      <c r="G2091" s="10" t="s">
        <v>5216</v>
      </c>
      <c r="H2091" s="19" t="s">
        <v>3195</v>
      </c>
      <c r="I2091" s="19" t="s">
        <v>3196</v>
      </c>
      <c r="J2091" s="98" t="s">
        <v>3197</v>
      </c>
      <c r="K2091" s="10" t="s">
        <v>3199</v>
      </c>
      <c r="L2091" s="290">
        <v>3127420</v>
      </c>
    </row>
    <row r="2092" spans="1:12" ht="60" x14ac:dyDescent="0.2">
      <c r="A2092" s="197">
        <f t="shared" si="32"/>
        <v>2091</v>
      </c>
      <c r="B2092" s="19" t="s">
        <v>3183</v>
      </c>
      <c r="C2092" s="19" t="s">
        <v>3194</v>
      </c>
      <c r="D2092" s="10" t="s">
        <v>5215</v>
      </c>
      <c r="E2092" s="19" t="s">
        <v>132</v>
      </c>
      <c r="F2092" s="10" t="s">
        <v>5216</v>
      </c>
      <c r="G2092" s="10" t="s">
        <v>5216</v>
      </c>
      <c r="H2092" s="19" t="s">
        <v>3195</v>
      </c>
      <c r="I2092" s="19" t="s">
        <v>3196</v>
      </c>
      <c r="J2092" s="98" t="s">
        <v>3197</v>
      </c>
      <c r="K2092" s="10" t="s">
        <v>3200</v>
      </c>
      <c r="L2092" s="290">
        <v>14988584.220000001</v>
      </c>
    </row>
    <row r="2093" spans="1:12" ht="60" x14ac:dyDescent="0.2">
      <c r="A2093" s="197">
        <f t="shared" si="32"/>
        <v>2092</v>
      </c>
      <c r="B2093" s="19" t="s">
        <v>3183</v>
      </c>
      <c r="C2093" s="19" t="s">
        <v>3194</v>
      </c>
      <c r="D2093" s="10" t="s">
        <v>5215</v>
      </c>
      <c r="E2093" s="19" t="s">
        <v>132</v>
      </c>
      <c r="F2093" s="10" t="s">
        <v>5216</v>
      </c>
      <c r="G2093" s="10" t="s">
        <v>5216</v>
      </c>
      <c r="H2093" s="19" t="s">
        <v>3195</v>
      </c>
      <c r="I2093" s="19" t="s">
        <v>3196</v>
      </c>
      <c r="J2093" s="98" t="s">
        <v>3197</v>
      </c>
      <c r="K2093" s="10" t="s">
        <v>3201</v>
      </c>
      <c r="L2093" s="290">
        <v>3063365</v>
      </c>
    </row>
    <row r="2094" spans="1:12" ht="60" x14ac:dyDescent="0.2">
      <c r="A2094" s="197">
        <f t="shared" si="32"/>
        <v>2093</v>
      </c>
      <c r="B2094" s="19" t="s">
        <v>3183</v>
      </c>
      <c r="C2094" s="19" t="s">
        <v>3194</v>
      </c>
      <c r="D2094" s="10" t="s">
        <v>5215</v>
      </c>
      <c r="E2094" s="19" t="s">
        <v>132</v>
      </c>
      <c r="F2094" s="10" t="s">
        <v>5216</v>
      </c>
      <c r="G2094" s="10" t="s">
        <v>5216</v>
      </c>
      <c r="H2094" s="19" t="s">
        <v>3195</v>
      </c>
      <c r="I2094" s="19" t="s">
        <v>3196</v>
      </c>
      <c r="J2094" s="98" t="s">
        <v>3197</v>
      </c>
      <c r="K2094" s="10" t="s">
        <v>3202</v>
      </c>
      <c r="L2094" s="290">
        <v>540537</v>
      </c>
    </row>
    <row r="2095" spans="1:12" ht="60" x14ac:dyDescent="0.2">
      <c r="A2095" s="197">
        <f t="shared" si="32"/>
        <v>2094</v>
      </c>
      <c r="B2095" s="19" t="s">
        <v>3183</v>
      </c>
      <c r="C2095" s="19" t="s">
        <v>3194</v>
      </c>
      <c r="D2095" s="10" t="s">
        <v>5215</v>
      </c>
      <c r="E2095" s="19" t="s">
        <v>132</v>
      </c>
      <c r="F2095" s="10" t="s">
        <v>5216</v>
      </c>
      <c r="G2095" s="10" t="s">
        <v>5216</v>
      </c>
      <c r="H2095" s="19" t="s">
        <v>3195</v>
      </c>
      <c r="I2095" s="19" t="s">
        <v>3196</v>
      </c>
      <c r="J2095" s="98" t="s">
        <v>3197</v>
      </c>
      <c r="K2095" s="10" t="s">
        <v>3203</v>
      </c>
      <c r="L2095" s="290">
        <v>702552</v>
      </c>
    </row>
    <row r="2096" spans="1:12" ht="60" x14ac:dyDescent="0.2">
      <c r="A2096" s="197">
        <f t="shared" si="32"/>
        <v>2095</v>
      </c>
      <c r="B2096" s="19" t="s">
        <v>3183</v>
      </c>
      <c r="C2096" s="19" t="s">
        <v>3194</v>
      </c>
      <c r="D2096" s="10" t="s">
        <v>5215</v>
      </c>
      <c r="E2096" s="19" t="s">
        <v>132</v>
      </c>
      <c r="F2096" s="10" t="s">
        <v>5216</v>
      </c>
      <c r="G2096" s="10" t="s">
        <v>5216</v>
      </c>
      <c r="H2096" s="19" t="s">
        <v>3195</v>
      </c>
      <c r="I2096" s="19" t="s">
        <v>3196</v>
      </c>
      <c r="J2096" s="98" t="s">
        <v>3197</v>
      </c>
      <c r="K2096" s="10" t="s">
        <v>3204</v>
      </c>
      <c r="L2096" s="290">
        <v>7356207.1500000004</v>
      </c>
    </row>
    <row r="2097" spans="1:12" ht="60" x14ac:dyDescent="0.2">
      <c r="A2097" s="197">
        <f t="shared" si="32"/>
        <v>2096</v>
      </c>
      <c r="B2097" s="19" t="s">
        <v>3183</v>
      </c>
      <c r="C2097" s="19" t="s">
        <v>3194</v>
      </c>
      <c r="D2097" s="10" t="s">
        <v>5215</v>
      </c>
      <c r="E2097" s="19" t="s">
        <v>132</v>
      </c>
      <c r="F2097" s="10" t="s">
        <v>5216</v>
      </c>
      <c r="G2097" s="10" t="s">
        <v>5216</v>
      </c>
      <c r="H2097" s="19" t="s">
        <v>3195</v>
      </c>
      <c r="I2097" s="19" t="s">
        <v>3196</v>
      </c>
      <c r="J2097" s="98" t="s">
        <v>3197</v>
      </c>
      <c r="K2097" s="10" t="s">
        <v>3205</v>
      </c>
      <c r="L2097" s="290">
        <v>968019.4</v>
      </c>
    </row>
    <row r="2098" spans="1:12" ht="60" x14ac:dyDescent="0.2">
      <c r="A2098" s="197">
        <f t="shared" si="32"/>
        <v>2097</v>
      </c>
      <c r="B2098" s="19" t="s">
        <v>3183</v>
      </c>
      <c r="C2098" s="19" t="s">
        <v>3194</v>
      </c>
      <c r="D2098" s="10" t="s">
        <v>5215</v>
      </c>
      <c r="E2098" s="19" t="s">
        <v>132</v>
      </c>
      <c r="F2098" s="10" t="s">
        <v>5216</v>
      </c>
      <c r="G2098" s="10" t="s">
        <v>5216</v>
      </c>
      <c r="H2098" s="19" t="s">
        <v>3195</v>
      </c>
      <c r="I2098" s="19" t="s">
        <v>3196</v>
      </c>
      <c r="J2098" s="98" t="s">
        <v>3197</v>
      </c>
      <c r="K2098" s="10" t="s">
        <v>3206</v>
      </c>
      <c r="L2098" s="290">
        <v>3370159.12</v>
      </c>
    </row>
    <row r="2099" spans="1:12" ht="60" x14ac:dyDescent="0.2">
      <c r="A2099" s="197">
        <f t="shared" si="32"/>
        <v>2098</v>
      </c>
      <c r="B2099" s="19" t="s">
        <v>3183</v>
      </c>
      <c r="C2099" s="19" t="s">
        <v>3194</v>
      </c>
      <c r="D2099" s="10" t="s">
        <v>5215</v>
      </c>
      <c r="E2099" s="19" t="s">
        <v>132</v>
      </c>
      <c r="F2099" s="10" t="s">
        <v>5216</v>
      </c>
      <c r="G2099" s="10" t="s">
        <v>5216</v>
      </c>
      <c r="H2099" s="19" t="s">
        <v>3195</v>
      </c>
      <c r="I2099" s="19" t="s">
        <v>3196</v>
      </c>
      <c r="J2099" s="98" t="s">
        <v>3197</v>
      </c>
      <c r="K2099" s="10" t="s">
        <v>3207</v>
      </c>
      <c r="L2099" s="290">
        <v>808978.56</v>
      </c>
    </row>
    <row r="2100" spans="1:12" ht="60" x14ac:dyDescent="0.2">
      <c r="A2100" s="197">
        <f t="shared" si="32"/>
        <v>2099</v>
      </c>
      <c r="B2100" s="19" t="s">
        <v>3183</v>
      </c>
      <c r="C2100" s="19" t="s">
        <v>3194</v>
      </c>
      <c r="D2100" s="10" t="s">
        <v>5215</v>
      </c>
      <c r="E2100" s="19" t="s">
        <v>132</v>
      </c>
      <c r="F2100" s="10" t="s">
        <v>5216</v>
      </c>
      <c r="G2100" s="10" t="s">
        <v>5216</v>
      </c>
      <c r="H2100" s="19" t="s">
        <v>3195</v>
      </c>
      <c r="I2100" s="19" t="s">
        <v>3196</v>
      </c>
      <c r="J2100" s="98" t="s">
        <v>3197</v>
      </c>
      <c r="K2100" s="10" t="s">
        <v>3208</v>
      </c>
      <c r="L2100" s="290">
        <v>816220.93</v>
      </c>
    </row>
    <row r="2101" spans="1:12" ht="60" x14ac:dyDescent="0.2">
      <c r="A2101" s="197">
        <f t="shared" si="32"/>
        <v>2100</v>
      </c>
      <c r="B2101" s="19" t="s">
        <v>3183</v>
      </c>
      <c r="C2101" s="19" t="s">
        <v>3194</v>
      </c>
      <c r="D2101" s="10" t="s">
        <v>5215</v>
      </c>
      <c r="E2101" s="19" t="s">
        <v>132</v>
      </c>
      <c r="F2101" s="10" t="s">
        <v>5216</v>
      </c>
      <c r="G2101" s="10" t="s">
        <v>5216</v>
      </c>
      <c r="H2101" s="19" t="s">
        <v>3195</v>
      </c>
      <c r="I2101" s="19" t="s">
        <v>3196</v>
      </c>
      <c r="J2101" s="98" t="s">
        <v>3197</v>
      </c>
      <c r="K2101" s="10" t="s">
        <v>3209</v>
      </c>
      <c r="L2101" s="290">
        <v>894145.73</v>
      </c>
    </row>
    <row r="2102" spans="1:12" ht="60" x14ac:dyDescent="0.2">
      <c r="A2102" s="197">
        <f t="shared" si="32"/>
        <v>2101</v>
      </c>
      <c r="B2102" s="19" t="s">
        <v>3183</v>
      </c>
      <c r="C2102" s="19" t="s">
        <v>3194</v>
      </c>
      <c r="D2102" s="10" t="s">
        <v>5215</v>
      </c>
      <c r="E2102" s="19" t="s">
        <v>132</v>
      </c>
      <c r="F2102" s="10" t="s">
        <v>5216</v>
      </c>
      <c r="G2102" s="10" t="s">
        <v>5216</v>
      </c>
      <c r="H2102" s="19" t="s">
        <v>3195</v>
      </c>
      <c r="I2102" s="19" t="s">
        <v>3196</v>
      </c>
      <c r="J2102" s="98" t="s">
        <v>3197</v>
      </c>
      <c r="K2102" s="10" t="s">
        <v>3210</v>
      </c>
      <c r="L2102" s="290">
        <v>1100022.24</v>
      </c>
    </row>
    <row r="2103" spans="1:12" ht="60" x14ac:dyDescent="0.2">
      <c r="A2103" s="197">
        <f t="shared" si="32"/>
        <v>2102</v>
      </c>
      <c r="B2103" s="19" t="s">
        <v>3183</v>
      </c>
      <c r="C2103" s="19" t="s">
        <v>3194</v>
      </c>
      <c r="D2103" s="10" t="s">
        <v>5215</v>
      </c>
      <c r="E2103" s="19" t="s">
        <v>132</v>
      </c>
      <c r="F2103" s="10" t="s">
        <v>5216</v>
      </c>
      <c r="G2103" s="10" t="s">
        <v>5216</v>
      </c>
      <c r="H2103" s="19" t="s">
        <v>3195</v>
      </c>
      <c r="I2103" s="19" t="s">
        <v>3196</v>
      </c>
      <c r="J2103" s="98" t="s">
        <v>3197</v>
      </c>
      <c r="K2103" s="10" t="s">
        <v>3211</v>
      </c>
      <c r="L2103" s="290">
        <v>2151324.0299999998</v>
      </c>
    </row>
    <row r="2104" spans="1:12" ht="60" x14ac:dyDescent="0.2">
      <c r="A2104" s="197">
        <f t="shared" si="32"/>
        <v>2103</v>
      </c>
      <c r="B2104" s="19" t="s">
        <v>3183</v>
      </c>
      <c r="C2104" s="19" t="s">
        <v>3194</v>
      </c>
      <c r="D2104" s="10" t="s">
        <v>5215</v>
      </c>
      <c r="E2104" s="19" t="s">
        <v>132</v>
      </c>
      <c r="F2104" s="10" t="s">
        <v>5216</v>
      </c>
      <c r="G2104" s="10" t="s">
        <v>5216</v>
      </c>
      <c r="H2104" s="19" t="s">
        <v>3195</v>
      </c>
      <c r="I2104" s="19" t="s">
        <v>3196</v>
      </c>
      <c r="J2104" s="98" t="s">
        <v>3197</v>
      </c>
      <c r="K2104" s="10" t="s">
        <v>3212</v>
      </c>
      <c r="L2104" s="290">
        <v>7773948.5099999998</v>
      </c>
    </row>
    <row r="2105" spans="1:12" ht="60" x14ac:dyDescent="0.2">
      <c r="A2105" s="197">
        <f t="shared" si="32"/>
        <v>2104</v>
      </c>
      <c r="B2105" s="19" t="s">
        <v>3183</v>
      </c>
      <c r="C2105" s="19" t="s">
        <v>3194</v>
      </c>
      <c r="D2105" s="10" t="s">
        <v>5215</v>
      </c>
      <c r="E2105" s="19" t="s">
        <v>132</v>
      </c>
      <c r="F2105" s="10" t="s">
        <v>5216</v>
      </c>
      <c r="G2105" s="10" t="s">
        <v>5216</v>
      </c>
      <c r="H2105" s="19" t="s">
        <v>3195</v>
      </c>
      <c r="I2105" s="19" t="s">
        <v>3196</v>
      </c>
      <c r="J2105" s="98" t="s">
        <v>3197</v>
      </c>
      <c r="K2105" s="10" t="s">
        <v>3213</v>
      </c>
      <c r="L2105" s="290">
        <v>975378.74</v>
      </c>
    </row>
    <row r="2106" spans="1:12" ht="60" x14ac:dyDescent="0.2">
      <c r="A2106" s="197">
        <f t="shared" si="32"/>
        <v>2105</v>
      </c>
      <c r="B2106" s="19" t="s">
        <v>3183</v>
      </c>
      <c r="C2106" s="19" t="s">
        <v>3194</v>
      </c>
      <c r="D2106" s="10" t="s">
        <v>5215</v>
      </c>
      <c r="E2106" s="19" t="s">
        <v>132</v>
      </c>
      <c r="F2106" s="10" t="s">
        <v>5216</v>
      </c>
      <c r="G2106" s="10" t="s">
        <v>5216</v>
      </c>
      <c r="H2106" s="19" t="s">
        <v>3195</v>
      </c>
      <c r="I2106" s="19" t="s">
        <v>3196</v>
      </c>
      <c r="J2106" s="98" t="s">
        <v>3197</v>
      </c>
      <c r="K2106" s="10" t="s">
        <v>3214</v>
      </c>
      <c r="L2106" s="290">
        <v>512524.79</v>
      </c>
    </row>
    <row r="2107" spans="1:12" ht="60" x14ac:dyDescent="0.2">
      <c r="A2107" s="197">
        <f t="shared" si="32"/>
        <v>2106</v>
      </c>
      <c r="B2107" s="19" t="s">
        <v>3183</v>
      </c>
      <c r="C2107" s="19" t="s">
        <v>3194</v>
      </c>
      <c r="D2107" s="10" t="s">
        <v>5215</v>
      </c>
      <c r="E2107" s="19" t="s">
        <v>132</v>
      </c>
      <c r="F2107" s="10" t="s">
        <v>5216</v>
      </c>
      <c r="G2107" s="10" t="s">
        <v>5216</v>
      </c>
      <c r="H2107" s="19" t="s">
        <v>3195</v>
      </c>
      <c r="I2107" s="19" t="s">
        <v>3196</v>
      </c>
      <c r="J2107" s="98" t="s">
        <v>3197</v>
      </c>
      <c r="K2107" s="10" t="s">
        <v>3215</v>
      </c>
      <c r="L2107" s="290">
        <v>684449.96</v>
      </c>
    </row>
    <row r="2108" spans="1:12" ht="60" x14ac:dyDescent="0.2">
      <c r="A2108" s="197">
        <f t="shared" si="32"/>
        <v>2107</v>
      </c>
      <c r="B2108" s="19" t="s">
        <v>3183</v>
      </c>
      <c r="C2108" s="19" t="s">
        <v>3194</v>
      </c>
      <c r="D2108" s="10" t="s">
        <v>5215</v>
      </c>
      <c r="E2108" s="19" t="s">
        <v>132</v>
      </c>
      <c r="F2108" s="10" t="s">
        <v>5216</v>
      </c>
      <c r="G2108" s="10" t="s">
        <v>5216</v>
      </c>
      <c r="H2108" s="19" t="s">
        <v>3195</v>
      </c>
      <c r="I2108" s="19" t="s">
        <v>3196</v>
      </c>
      <c r="J2108" s="98" t="s">
        <v>3197</v>
      </c>
      <c r="K2108" s="10" t="s">
        <v>3216</v>
      </c>
      <c r="L2108" s="290">
        <v>1873612.42</v>
      </c>
    </row>
    <row r="2109" spans="1:12" ht="60" x14ac:dyDescent="0.2">
      <c r="A2109" s="197">
        <f t="shared" si="32"/>
        <v>2108</v>
      </c>
      <c r="B2109" s="19" t="s">
        <v>3183</v>
      </c>
      <c r="C2109" s="19" t="s">
        <v>3194</v>
      </c>
      <c r="D2109" s="10" t="s">
        <v>5215</v>
      </c>
      <c r="E2109" s="19" t="s">
        <v>132</v>
      </c>
      <c r="F2109" s="10" t="s">
        <v>5216</v>
      </c>
      <c r="G2109" s="10" t="s">
        <v>5216</v>
      </c>
      <c r="H2109" s="19" t="s">
        <v>3195</v>
      </c>
      <c r="I2109" s="19" t="s">
        <v>3196</v>
      </c>
      <c r="J2109" s="98" t="s">
        <v>3197</v>
      </c>
      <c r="K2109" s="10" t="s">
        <v>3217</v>
      </c>
      <c r="L2109" s="290">
        <v>1625871.08</v>
      </c>
    </row>
    <row r="2110" spans="1:12" ht="60" x14ac:dyDescent="0.2">
      <c r="A2110" s="197">
        <f t="shared" si="32"/>
        <v>2109</v>
      </c>
      <c r="B2110" s="19" t="s">
        <v>3183</v>
      </c>
      <c r="C2110" s="19" t="s">
        <v>3194</v>
      </c>
      <c r="D2110" s="10" t="s">
        <v>5215</v>
      </c>
      <c r="E2110" s="19" t="s">
        <v>132</v>
      </c>
      <c r="F2110" s="10" t="s">
        <v>5216</v>
      </c>
      <c r="G2110" s="10" t="s">
        <v>5216</v>
      </c>
      <c r="H2110" s="19" t="s">
        <v>3195</v>
      </c>
      <c r="I2110" s="19" t="s">
        <v>3196</v>
      </c>
      <c r="J2110" s="98" t="s">
        <v>3197</v>
      </c>
      <c r="K2110" s="10" t="s">
        <v>3218</v>
      </c>
      <c r="L2110" s="290">
        <v>618436.53</v>
      </c>
    </row>
    <row r="2111" spans="1:12" ht="60" x14ac:dyDescent="0.2">
      <c r="A2111" s="197">
        <f t="shared" si="32"/>
        <v>2110</v>
      </c>
      <c r="B2111" s="19" t="s">
        <v>3183</v>
      </c>
      <c r="C2111" s="19" t="s">
        <v>3194</v>
      </c>
      <c r="D2111" s="10" t="s">
        <v>5215</v>
      </c>
      <c r="E2111" s="19" t="s">
        <v>132</v>
      </c>
      <c r="F2111" s="10" t="s">
        <v>5216</v>
      </c>
      <c r="G2111" s="10" t="s">
        <v>5216</v>
      </c>
      <c r="H2111" s="19" t="s">
        <v>3195</v>
      </c>
      <c r="I2111" s="19" t="s">
        <v>3196</v>
      </c>
      <c r="J2111" s="98" t="s">
        <v>3197</v>
      </c>
      <c r="K2111" s="10" t="s">
        <v>3219</v>
      </c>
      <c r="L2111" s="290">
        <v>1601765.53</v>
      </c>
    </row>
    <row r="2112" spans="1:12" ht="60" x14ac:dyDescent="0.2">
      <c r="A2112" s="197">
        <f t="shared" si="32"/>
        <v>2111</v>
      </c>
      <c r="B2112" s="19" t="s">
        <v>3183</v>
      </c>
      <c r="C2112" s="19" t="s">
        <v>3194</v>
      </c>
      <c r="D2112" s="10" t="s">
        <v>5215</v>
      </c>
      <c r="E2112" s="19" t="s">
        <v>132</v>
      </c>
      <c r="F2112" s="10" t="s">
        <v>5216</v>
      </c>
      <c r="G2112" s="10" t="s">
        <v>5216</v>
      </c>
      <c r="H2112" s="19" t="s">
        <v>3195</v>
      </c>
      <c r="I2112" s="19" t="s">
        <v>3196</v>
      </c>
      <c r="J2112" s="98" t="s">
        <v>3197</v>
      </c>
      <c r="K2112" s="10" t="s">
        <v>3220</v>
      </c>
      <c r="L2112" s="290">
        <v>800624.8</v>
      </c>
    </row>
    <row r="2113" spans="1:12" ht="60" x14ac:dyDescent="0.2">
      <c r="A2113" s="197">
        <f t="shared" si="32"/>
        <v>2112</v>
      </c>
      <c r="B2113" s="19" t="s">
        <v>3183</v>
      </c>
      <c r="C2113" s="19" t="s">
        <v>3194</v>
      </c>
      <c r="D2113" s="10" t="s">
        <v>5215</v>
      </c>
      <c r="E2113" s="19" t="s">
        <v>132</v>
      </c>
      <c r="F2113" s="10" t="s">
        <v>5216</v>
      </c>
      <c r="G2113" s="10" t="s">
        <v>5216</v>
      </c>
      <c r="H2113" s="19" t="s">
        <v>3195</v>
      </c>
      <c r="I2113" s="19" t="s">
        <v>3196</v>
      </c>
      <c r="J2113" s="98" t="s">
        <v>3197</v>
      </c>
      <c r="K2113" s="10" t="s">
        <v>3221</v>
      </c>
      <c r="L2113" s="290">
        <v>2427630.56</v>
      </c>
    </row>
    <row r="2114" spans="1:12" ht="60" x14ac:dyDescent="0.2">
      <c r="A2114" s="197">
        <f t="shared" si="32"/>
        <v>2113</v>
      </c>
      <c r="B2114" s="19" t="s">
        <v>3183</v>
      </c>
      <c r="C2114" s="19" t="s">
        <v>3194</v>
      </c>
      <c r="D2114" s="10" t="s">
        <v>5215</v>
      </c>
      <c r="E2114" s="19" t="s">
        <v>132</v>
      </c>
      <c r="F2114" s="10" t="s">
        <v>5216</v>
      </c>
      <c r="G2114" s="10" t="s">
        <v>5216</v>
      </c>
      <c r="H2114" s="19" t="s">
        <v>3195</v>
      </c>
      <c r="I2114" s="19" t="s">
        <v>3196</v>
      </c>
      <c r="J2114" s="98" t="s">
        <v>3197</v>
      </c>
      <c r="K2114" s="10" t="s">
        <v>3222</v>
      </c>
      <c r="L2114" s="290">
        <v>4891497</v>
      </c>
    </row>
    <row r="2115" spans="1:12" ht="60" x14ac:dyDescent="0.2">
      <c r="A2115" s="197">
        <f t="shared" si="32"/>
        <v>2114</v>
      </c>
      <c r="B2115" s="19" t="s">
        <v>3183</v>
      </c>
      <c r="C2115" s="19" t="s">
        <v>3194</v>
      </c>
      <c r="D2115" s="10" t="s">
        <v>5215</v>
      </c>
      <c r="E2115" s="19" t="s">
        <v>132</v>
      </c>
      <c r="F2115" s="10" t="s">
        <v>5216</v>
      </c>
      <c r="G2115" s="10" t="s">
        <v>5216</v>
      </c>
      <c r="H2115" s="19" t="s">
        <v>3195</v>
      </c>
      <c r="I2115" s="19" t="s">
        <v>3196</v>
      </c>
      <c r="J2115" s="98" t="s">
        <v>3197</v>
      </c>
      <c r="K2115" s="10" t="s">
        <v>3223</v>
      </c>
      <c r="L2115" s="290">
        <v>1130452.06</v>
      </c>
    </row>
    <row r="2116" spans="1:12" ht="60" x14ac:dyDescent="0.2">
      <c r="A2116" s="197">
        <f t="shared" si="32"/>
        <v>2115</v>
      </c>
      <c r="B2116" s="19" t="s">
        <v>3183</v>
      </c>
      <c r="C2116" s="19" t="s">
        <v>3194</v>
      </c>
      <c r="D2116" s="10" t="s">
        <v>5215</v>
      </c>
      <c r="E2116" s="19" t="s">
        <v>132</v>
      </c>
      <c r="F2116" s="10" t="s">
        <v>5216</v>
      </c>
      <c r="G2116" s="10" t="s">
        <v>5216</v>
      </c>
      <c r="H2116" s="19" t="s">
        <v>3195</v>
      </c>
      <c r="I2116" s="19" t="s">
        <v>3196</v>
      </c>
      <c r="J2116" s="98" t="s">
        <v>3197</v>
      </c>
      <c r="K2116" s="10" t="s">
        <v>3224</v>
      </c>
      <c r="L2116" s="290">
        <v>1102140</v>
      </c>
    </row>
    <row r="2117" spans="1:12" ht="60" x14ac:dyDescent="0.2">
      <c r="A2117" s="197">
        <f t="shared" si="32"/>
        <v>2116</v>
      </c>
      <c r="B2117" s="19" t="s">
        <v>3183</v>
      </c>
      <c r="C2117" s="19" t="s">
        <v>3194</v>
      </c>
      <c r="D2117" s="10" t="s">
        <v>5215</v>
      </c>
      <c r="E2117" s="19" t="s">
        <v>132</v>
      </c>
      <c r="F2117" s="10" t="s">
        <v>5216</v>
      </c>
      <c r="G2117" s="10" t="s">
        <v>5216</v>
      </c>
      <c r="H2117" s="19" t="s">
        <v>3195</v>
      </c>
      <c r="I2117" s="19" t="s">
        <v>3196</v>
      </c>
      <c r="J2117" s="98" t="s">
        <v>3197</v>
      </c>
      <c r="K2117" s="10" t="s">
        <v>3225</v>
      </c>
      <c r="L2117" s="290">
        <v>729870.5</v>
      </c>
    </row>
    <row r="2118" spans="1:12" ht="60" x14ac:dyDescent="0.2">
      <c r="A2118" s="197">
        <f t="shared" ref="A2118:A2181" si="33">A2117+1</f>
        <v>2117</v>
      </c>
      <c r="B2118" s="19" t="s">
        <v>3183</v>
      </c>
      <c r="C2118" s="19" t="s">
        <v>3194</v>
      </c>
      <c r="D2118" s="10" t="s">
        <v>5215</v>
      </c>
      <c r="E2118" s="19" t="s">
        <v>132</v>
      </c>
      <c r="F2118" s="10" t="s">
        <v>5216</v>
      </c>
      <c r="G2118" s="10" t="s">
        <v>5216</v>
      </c>
      <c r="H2118" s="19" t="s">
        <v>3195</v>
      </c>
      <c r="I2118" s="19" t="s">
        <v>3196</v>
      </c>
      <c r="J2118" s="98" t="s">
        <v>3197</v>
      </c>
      <c r="K2118" s="10" t="s">
        <v>3226</v>
      </c>
      <c r="L2118" s="290">
        <v>992346.5</v>
      </c>
    </row>
    <row r="2119" spans="1:12" ht="60" x14ac:dyDescent="0.2">
      <c r="A2119" s="197">
        <f t="shared" si="33"/>
        <v>2118</v>
      </c>
      <c r="B2119" s="19" t="s">
        <v>3183</v>
      </c>
      <c r="C2119" s="19" t="s">
        <v>3194</v>
      </c>
      <c r="D2119" s="10" t="s">
        <v>5215</v>
      </c>
      <c r="E2119" s="19" t="s">
        <v>132</v>
      </c>
      <c r="F2119" s="10" t="s">
        <v>5216</v>
      </c>
      <c r="G2119" s="10" t="s">
        <v>5216</v>
      </c>
      <c r="H2119" s="19" t="s">
        <v>3195</v>
      </c>
      <c r="I2119" s="19" t="s">
        <v>3196</v>
      </c>
      <c r="J2119" s="98" t="s">
        <v>3197</v>
      </c>
      <c r="K2119" s="10" t="s">
        <v>3227</v>
      </c>
      <c r="L2119" s="290">
        <v>614658</v>
      </c>
    </row>
    <row r="2120" spans="1:12" ht="60" x14ac:dyDescent="0.2">
      <c r="A2120" s="197">
        <f t="shared" si="33"/>
        <v>2119</v>
      </c>
      <c r="B2120" s="19" t="s">
        <v>3183</v>
      </c>
      <c r="C2120" s="19" t="s">
        <v>3194</v>
      </c>
      <c r="D2120" s="10" t="s">
        <v>5215</v>
      </c>
      <c r="E2120" s="19" t="s">
        <v>132</v>
      </c>
      <c r="F2120" s="10" t="s">
        <v>5216</v>
      </c>
      <c r="G2120" s="10" t="s">
        <v>5216</v>
      </c>
      <c r="H2120" s="19" t="s">
        <v>3195</v>
      </c>
      <c r="I2120" s="19" t="s">
        <v>3196</v>
      </c>
      <c r="J2120" s="98" t="s">
        <v>3197</v>
      </c>
      <c r="K2120" s="10" t="s">
        <v>3228</v>
      </c>
      <c r="L2120" s="290">
        <v>1173438</v>
      </c>
    </row>
    <row r="2121" spans="1:12" ht="60" x14ac:dyDescent="0.2">
      <c r="A2121" s="197">
        <f t="shared" si="33"/>
        <v>2120</v>
      </c>
      <c r="B2121" s="19" t="s">
        <v>3183</v>
      </c>
      <c r="C2121" s="19" t="s">
        <v>3194</v>
      </c>
      <c r="D2121" s="10" t="s">
        <v>5215</v>
      </c>
      <c r="E2121" s="19" t="s">
        <v>132</v>
      </c>
      <c r="F2121" s="10" t="s">
        <v>5216</v>
      </c>
      <c r="G2121" s="10" t="s">
        <v>5216</v>
      </c>
      <c r="H2121" s="19" t="s">
        <v>3195</v>
      </c>
      <c r="I2121" s="19" t="s">
        <v>3196</v>
      </c>
      <c r="J2121" s="98" t="s">
        <v>3197</v>
      </c>
      <c r="K2121" s="10" t="s">
        <v>3229</v>
      </c>
      <c r="L2121" s="290">
        <v>1182400</v>
      </c>
    </row>
    <row r="2122" spans="1:12" ht="60" x14ac:dyDescent="0.2">
      <c r="A2122" s="197">
        <f t="shared" si="33"/>
        <v>2121</v>
      </c>
      <c r="B2122" s="19" t="s">
        <v>3183</v>
      </c>
      <c r="C2122" s="19" t="s">
        <v>3194</v>
      </c>
      <c r="D2122" s="10" t="s">
        <v>5215</v>
      </c>
      <c r="E2122" s="19" t="s">
        <v>132</v>
      </c>
      <c r="F2122" s="10" t="s">
        <v>5216</v>
      </c>
      <c r="G2122" s="10" t="s">
        <v>5216</v>
      </c>
      <c r="H2122" s="19" t="s">
        <v>3195</v>
      </c>
      <c r="I2122" s="19" t="s">
        <v>3196</v>
      </c>
      <c r="J2122" s="98" t="s">
        <v>3197</v>
      </c>
      <c r="K2122" s="10" t="s">
        <v>3230</v>
      </c>
      <c r="L2122" s="290">
        <v>1276992</v>
      </c>
    </row>
    <row r="2123" spans="1:12" ht="60" x14ac:dyDescent="0.2">
      <c r="A2123" s="197">
        <f t="shared" si="33"/>
        <v>2122</v>
      </c>
      <c r="B2123" s="19" t="s">
        <v>3183</v>
      </c>
      <c r="C2123" s="19" t="s">
        <v>3194</v>
      </c>
      <c r="D2123" s="10" t="s">
        <v>5215</v>
      </c>
      <c r="E2123" s="19" t="s">
        <v>132</v>
      </c>
      <c r="F2123" s="10" t="s">
        <v>5216</v>
      </c>
      <c r="G2123" s="10" t="s">
        <v>5216</v>
      </c>
      <c r="H2123" s="19" t="s">
        <v>3195</v>
      </c>
      <c r="I2123" s="19" t="s">
        <v>3196</v>
      </c>
      <c r="J2123" s="98" t="s">
        <v>3197</v>
      </c>
      <c r="K2123" s="10" t="s">
        <v>3231</v>
      </c>
      <c r="L2123" s="290">
        <v>752675</v>
      </c>
    </row>
    <row r="2124" spans="1:12" ht="60" x14ac:dyDescent="0.2">
      <c r="A2124" s="197">
        <f t="shared" si="33"/>
        <v>2123</v>
      </c>
      <c r="B2124" s="19" t="s">
        <v>3183</v>
      </c>
      <c r="C2124" s="19" t="s">
        <v>3194</v>
      </c>
      <c r="D2124" s="10" t="s">
        <v>5215</v>
      </c>
      <c r="E2124" s="19" t="s">
        <v>132</v>
      </c>
      <c r="F2124" s="10" t="s">
        <v>5216</v>
      </c>
      <c r="G2124" s="10" t="s">
        <v>5216</v>
      </c>
      <c r="H2124" s="19" t="s">
        <v>3195</v>
      </c>
      <c r="I2124" s="19" t="s">
        <v>3196</v>
      </c>
      <c r="J2124" s="98" t="s">
        <v>3197</v>
      </c>
      <c r="K2124" s="10" t="s">
        <v>3232</v>
      </c>
      <c r="L2124" s="290">
        <v>793224</v>
      </c>
    </row>
    <row r="2125" spans="1:12" ht="60" x14ac:dyDescent="0.2">
      <c r="A2125" s="197">
        <f t="shared" si="33"/>
        <v>2124</v>
      </c>
      <c r="B2125" s="19" t="s">
        <v>3183</v>
      </c>
      <c r="C2125" s="19" t="s">
        <v>3194</v>
      </c>
      <c r="D2125" s="10" t="s">
        <v>5215</v>
      </c>
      <c r="E2125" s="19" t="s">
        <v>132</v>
      </c>
      <c r="F2125" s="10" t="s">
        <v>5216</v>
      </c>
      <c r="G2125" s="10" t="s">
        <v>5216</v>
      </c>
      <c r="H2125" s="19" t="s">
        <v>3195</v>
      </c>
      <c r="I2125" s="19" t="s">
        <v>3196</v>
      </c>
      <c r="J2125" s="98" t="s">
        <v>3197</v>
      </c>
      <c r="K2125" s="10" t="s">
        <v>3233</v>
      </c>
      <c r="L2125" s="290">
        <v>1392110.1</v>
      </c>
    </row>
    <row r="2126" spans="1:12" ht="60" x14ac:dyDescent="0.2">
      <c r="A2126" s="197">
        <f t="shared" si="33"/>
        <v>2125</v>
      </c>
      <c r="B2126" s="19" t="s">
        <v>3183</v>
      </c>
      <c r="C2126" s="19" t="s">
        <v>3194</v>
      </c>
      <c r="D2126" s="10" t="s">
        <v>5215</v>
      </c>
      <c r="E2126" s="19" t="s">
        <v>132</v>
      </c>
      <c r="F2126" s="10" t="s">
        <v>5216</v>
      </c>
      <c r="G2126" s="10" t="s">
        <v>5216</v>
      </c>
      <c r="H2126" s="19" t="s">
        <v>3195</v>
      </c>
      <c r="I2126" s="19" t="s">
        <v>3196</v>
      </c>
      <c r="J2126" s="98" t="s">
        <v>3197</v>
      </c>
      <c r="K2126" s="10" t="s">
        <v>3234</v>
      </c>
      <c r="L2126" s="290">
        <v>520000</v>
      </c>
    </row>
    <row r="2127" spans="1:12" ht="60" x14ac:dyDescent="0.2">
      <c r="A2127" s="197">
        <f t="shared" si="33"/>
        <v>2126</v>
      </c>
      <c r="B2127" s="19" t="s">
        <v>3183</v>
      </c>
      <c r="C2127" s="19" t="s">
        <v>3194</v>
      </c>
      <c r="D2127" s="10" t="s">
        <v>5215</v>
      </c>
      <c r="E2127" s="19" t="s">
        <v>132</v>
      </c>
      <c r="F2127" s="10" t="s">
        <v>5216</v>
      </c>
      <c r="G2127" s="10" t="s">
        <v>5216</v>
      </c>
      <c r="H2127" s="19" t="s">
        <v>3195</v>
      </c>
      <c r="I2127" s="19" t="s">
        <v>3196</v>
      </c>
      <c r="J2127" s="98" t="s">
        <v>3197</v>
      </c>
      <c r="K2127" s="10" t="s">
        <v>3235</v>
      </c>
      <c r="L2127" s="290">
        <v>1348228</v>
      </c>
    </row>
    <row r="2128" spans="1:12" ht="36" x14ac:dyDescent="0.2">
      <c r="A2128" s="197">
        <f t="shared" si="33"/>
        <v>2127</v>
      </c>
      <c r="B2128" s="19" t="s">
        <v>3183</v>
      </c>
      <c r="C2128" s="19" t="s">
        <v>3236</v>
      </c>
      <c r="D2128" s="167" t="s">
        <v>3237</v>
      </c>
      <c r="E2128" s="10" t="s">
        <v>5217</v>
      </c>
      <c r="F2128" s="10" t="s">
        <v>5219</v>
      </c>
      <c r="G2128" s="10" t="s">
        <v>5219</v>
      </c>
      <c r="H2128" s="19" t="s">
        <v>3238</v>
      </c>
      <c r="I2128" s="19" t="s">
        <v>3239</v>
      </c>
      <c r="J2128" s="98" t="s">
        <v>3240</v>
      </c>
      <c r="K2128" s="10" t="s">
        <v>3241</v>
      </c>
      <c r="L2128" s="290">
        <v>2000000</v>
      </c>
    </row>
    <row r="2129" spans="1:12" ht="36" x14ac:dyDescent="0.2">
      <c r="A2129" s="197">
        <f t="shared" si="33"/>
        <v>2128</v>
      </c>
      <c r="B2129" s="19" t="s">
        <v>3183</v>
      </c>
      <c r="C2129" s="19" t="s">
        <v>3236</v>
      </c>
      <c r="D2129" s="167" t="s">
        <v>3237</v>
      </c>
      <c r="E2129" s="10" t="s">
        <v>5217</v>
      </c>
      <c r="F2129" s="10" t="s">
        <v>5219</v>
      </c>
      <c r="G2129" s="10" t="s">
        <v>5219</v>
      </c>
      <c r="H2129" s="19" t="s">
        <v>3238</v>
      </c>
      <c r="I2129" s="19" t="s">
        <v>3242</v>
      </c>
      <c r="J2129" s="98" t="s">
        <v>3240</v>
      </c>
      <c r="K2129" s="10" t="s">
        <v>720</v>
      </c>
      <c r="L2129" s="290">
        <v>1500000</v>
      </c>
    </row>
    <row r="2130" spans="1:12" ht="36" x14ac:dyDescent="0.2">
      <c r="A2130" s="197">
        <f t="shared" si="33"/>
        <v>2129</v>
      </c>
      <c r="B2130" s="19" t="s">
        <v>3183</v>
      </c>
      <c r="C2130" s="19" t="s">
        <v>3236</v>
      </c>
      <c r="D2130" s="167" t="s">
        <v>3237</v>
      </c>
      <c r="E2130" s="10" t="s">
        <v>5217</v>
      </c>
      <c r="F2130" s="10" t="s">
        <v>5219</v>
      </c>
      <c r="G2130" s="10" t="s">
        <v>5219</v>
      </c>
      <c r="H2130" s="19" t="s">
        <v>3238</v>
      </c>
      <c r="I2130" s="19" t="s">
        <v>3243</v>
      </c>
      <c r="J2130" s="98" t="s">
        <v>3240</v>
      </c>
      <c r="K2130" s="10" t="s">
        <v>3244</v>
      </c>
      <c r="L2130" s="290">
        <v>2000000</v>
      </c>
    </row>
    <row r="2131" spans="1:12" ht="36" x14ac:dyDescent="0.2">
      <c r="A2131" s="197">
        <f t="shared" si="33"/>
        <v>2130</v>
      </c>
      <c r="B2131" s="19" t="s">
        <v>3183</v>
      </c>
      <c r="C2131" s="19" t="s">
        <v>3236</v>
      </c>
      <c r="D2131" s="167" t="s">
        <v>3237</v>
      </c>
      <c r="E2131" s="10" t="s">
        <v>5217</v>
      </c>
      <c r="F2131" s="10" t="s">
        <v>5219</v>
      </c>
      <c r="G2131" s="10" t="s">
        <v>5219</v>
      </c>
      <c r="H2131" s="19" t="s">
        <v>3238</v>
      </c>
      <c r="I2131" s="19" t="s">
        <v>3245</v>
      </c>
      <c r="J2131" s="98" t="s">
        <v>3240</v>
      </c>
      <c r="K2131" s="10" t="s">
        <v>729</v>
      </c>
      <c r="L2131" s="290">
        <v>600000</v>
      </c>
    </row>
    <row r="2132" spans="1:12" ht="48" x14ac:dyDescent="0.2">
      <c r="A2132" s="197">
        <f t="shared" si="33"/>
        <v>2131</v>
      </c>
      <c r="B2132" s="19" t="s">
        <v>3183</v>
      </c>
      <c r="C2132" s="19" t="s">
        <v>3246</v>
      </c>
      <c r="D2132" s="19" t="s">
        <v>3247</v>
      </c>
      <c r="E2132" s="10" t="s">
        <v>5218</v>
      </c>
      <c r="F2132" s="10" t="s">
        <v>5220</v>
      </c>
      <c r="G2132" s="10" t="s">
        <v>5220</v>
      </c>
      <c r="H2132" s="19" t="s">
        <v>3248</v>
      </c>
      <c r="I2132" s="139" t="s">
        <v>3249</v>
      </c>
      <c r="J2132" s="98" t="s">
        <v>3250</v>
      </c>
      <c r="K2132" s="19" t="s">
        <v>3251</v>
      </c>
      <c r="L2132" s="290">
        <v>3500000</v>
      </c>
    </row>
    <row r="2133" spans="1:12" ht="48" x14ac:dyDescent="0.2">
      <c r="A2133" s="197">
        <f t="shared" si="33"/>
        <v>2132</v>
      </c>
      <c r="B2133" s="19" t="s">
        <v>3183</v>
      </c>
      <c r="C2133" s="19" t="s">
        <v>3246</v>
      </c>
      <c r="D2133" s="19" t="s">
        <v>3247</v>
      </c>
      <c r="E2133" s="10" t="s">
        <v>5218</v>
      </c>
      <c r="F2133" s="10" t="s">
        <v>5220</v>
      </c>
      <c r="G2133" s="10" t="s">
        <v>5220</v>
      </c>
      <c r="H2133" s="19" t="s">
        <v>3248</v>
      </c>
      <c r="I2133" s="139" t="s">
        <v>3249</v>
      </c>
      <c r="J2133" s="98" t="s">
        <v>3250</v>
      </c>
      <c r="K2133" s="19" t="s">
        <v>3252</v>
      </c>
      <c r="L2133" s="290">
        <v>3700000</v>
      </c>
    </row>
    <row r="2134" spans="1:12" ht="48" x14ac:dyDescent="0.2">
      <c r="A2134" s="197">
        <f t="shared" si="33"/>
        <v>2133</v>
      </c>
      <c r="B2134" s="19" t="s">
        <v>3183</v>
      </c>
      <c r="C2134" s="19" t="s">
        <v>3246</v>
      </c>
      <c r="D2134" s="19" t="s">
        <v>3247</v>
      </c>
      <c r="E2134" s="10" t="s">
        <v>5218</v>
      </c>
      <c r="F2134" s="10" t="s">
        <v>5220</v>
      </c>
      <c r="G2134" s="10" t="s">
        <v>5220</v>
      </c>
      <c r="H2134" s="19" t="s">
        <v>3248</v>
      </c>
      <c r="I2134" s="139" t="s">
        <v>3249</v>
      </c>
      <c r="J2134" s="98" t="s">
        <v>3250</v>
      </c>
      <c r="K2134" s="19" t="s">
        <v>3253</v>
      </c>
      <c r="L2134" s="290">
        <v>3000000</v>
      </c>
    </row>
    <row r="2135" spans="1:12" ht="48" x14ac:dyDescent="0.2">
      <c r="A2135" s="197">
        <f t="shared" si="33"/>
        <v>2134</v>
      </c>
      <c r="B2135" s="19" t="s">
        <v>3183</v>
      </c>
      <c r="C2135" s="19" t="s">
        <v>3246</v>
      </c>
      <c r="D2135" s="19" t="s">
        <v>3247</v>
      </c>
      <c r="E2135" s="10" t="s">
        <v>5218</v>
      </c>
      <c r="F2135" s="10" t="s">
        <v>5220</v>
      </c>
      <c r="G2135" s="10" t="s">
        <v>5220</v>
      </c>
      <c r="H2135" s="19" t="s">
        <v>3248</v>
      </c>
      <c r="I2135" s="139" t="s">
        <v>3249</v>
      </c>
      <c r="J2135" s="98" t="s">
        <v>3250</v>
      </c>
      <c r="K2135" s="19" t="s">
        <v>3254</v>
      </c>
      <c r="L2135" s="290">
        <v>6500000</v>
      </c>
    </row>
    <row r="2136" spans="1:12" ht="48" x14ac:dyDescent="0.2">
      <c r="A2136" s="197">
        <f t="shared" si="33"/>
        <v>2135</v>
      </c>
      <c r="B2136" s="19" t="s">
        <v>3183</v>
      </c>
      <c r="C2136" s="19" t="s">
        <v>3246</v>
      </c>
      <c r="D2136" s="19" t="s">
        <v>3247</v>
      </c>
      <c r="E2136" s="10" t="s">
        <v>5218</v>
      </c>
      <c r="F2136" s="10" t="s">
        <v>5220</v>
      </c>
      <c r="G2136" s="10" t="s">
        <v>5220</v>
      </c>
      <c r="H2136" s="19" t="s">
        <v>3248</v>
      </c>
      <c r="I2136" s="139" t="s">
        <v>3249</v>
      </c>
      <c r="J2136" s="98" t="s">
        <v>3250</v>
      </c>
      <c r="K2136" s="19" t="s">
        <v>3255</v>
      </c>
      <c r="L2136" s="290">
        <v>6300000</v>
      </c>
    </row>
    <row r="2137" spans="1:12" ht="48" x14ac:dyDescent="0.2">
      <c r="A2137" s="197">
        <f t="shared" si="33"/>
        <v>2136</v>
      </c>
      <c r="B2137" s="19" t="s">
        <v>3183</v>
      </c>
      <c r="C2137" s="19" t="s">
        <v>3246</v>
      </c>
      <c r="D2137" s="19" t="s">
        <v>3247</v>
      </c>
      <c r="E2137" s="10" t="s">
        <v>5218</v>
      </c>
      <c r="F2137" s="10" t="s">
        <v>5220</v>
      </c>
      <c r="G2137" s="10" t="s">
        <v>5220</v>
      </c>
      <c r="H2137" s="19" t="s">
        <v>3248</v>
      </c>
      <c r="I2137" s="139" t="s">
        <v>3249</v>
      </c>
      <c r="J2137" s="98" t="s">
        <v>3250</v>
      </c>
      <c r="K2137" s="19" t="s">
        <v>3256</v>
      </c>
      <c r="L2137" s="290">
        <v>890000</v>
      </c>
    </row>
    <row r="2138" spans="1:12" ht="48" x14ac:dyDescent="0.2">
      <c r="A2138" s="197">
        <f t="shared" si="33"/>
        <v>2137</v>
      </c>
      <c r="B2138" s="19" t="s">
        <v>3183</v>
      </c>
      <c r="C2138" s="19" t="s">
        <v>3246</v>
      </c>
      <c r="D2138" s="19" t="s">
        <v>3247</v>
      </c>
      <c r="E2138" s="10" t="s">
        <v>5218</v>
      </c>
      <c r="F2138" s="10" t="s">
        <v>5220</v>
      </c>
      <c r="G2138" s="10" t="s">
        <v>5220</v>
      </c>
      <c r="H2138" s="19" t="s">
        <v>3248</v>
      </c>
      <c r="I2138" s="139" t="s">
        <v>3249</v>
      </c>
      <c r="J2138" s="98" t="s">
        <v>3250</v>
      </c>
      <c r="K2138" s="19" t="s">
        <v>3257</v>
      </c>
      <c r="L2138" s="290">
        <v>2900000</v>
      </c>
    </row>
    <row r="2139" spans="1:12" ht="48" x14ac:dyDescent="0.2">
      <c r="A2139" s="197">
        <f t="shared" si="33"/>
        <v>2138</v>
      </c>
      <c r="B2139" s="19" t="s">
        <v>3183</v>
      </c>
      <c r="C2139" s="19" t="s">
        <v>3246</v>
      </c>
      <c r="D2139" s="19" t="s">
        <v>3247</v>
      </c>
      <c r="E2139" s="10" t="s">
        <v>5218</v>
      </c>
      <c r="F2139" s="10" t="s">
        <v>5220</v>
      </c>
      <c r="G2139" s="10" t="s">
        <v>5220</v>
      </c>
      <c r="H2139" s="19" t="s">
        <v>3248</v>
      </c>
      <c r="I2139" s="139" t="s">
        <v>3249</v>
      </c>
      <c r="J2139" s="98" t="s">
        <v>3250</v>
      </c>
      <c r="K2139" s="19" t="s">
        <v>3258</v>
      </c>
      <c r="L2139" s="290">
        <v>840000</v>
      </c>
    </row>
    <row r="2140" spans="1:12" ht="48" x14ac:dyDescent="0.2">
      <c r="A2140" s="197">
        <f t="shared" si="33"/>
        <v>2139</v>
      </c>
      <c r="B2140" s="19" t="s">
        <v>3183</v>
      </c>
      <c r="C2140" s="19" t="s">
        <v>3246</v>
      </c>
      <c r="D2140" s="19" t="s">
        <v>3247</v>
      </c>
      <c r="E2140" s="10" t="s">
        <v>5218</v>
      </c>
      <c r="F2140" s="10" t="s">
        <v>5220</v>
      </c>
      <c r="G2140" s="10" t="s">
        <v>5220</v>
      </c>
      <c r="H2140" s="19" t="s">
        <v>3248</v>
      </c>
      <c r="I2140" s="139" t="s">
        <v>3249</v>
      </c>
      <c r="J2140" s="98" t="s">
        <v>3250</v>
      </c>
      <c r="K2140" s="19" t="s">
        <v>3259</v>
      </c>
      <c r="L2140" s="290">
        <v>960000</v>
      </c>
    </row>
    <row r="2141" spans="1:12" ht="48" x14ac:dyDescent="0.2">
      <c r="A2141" s="197">
        <f t="shared" si="33"/>
        <v>2140</v>
      </c>
      <c r="B2141" s="19" t="s">
        <v>3183</v>
      </c>
      <c r="C2141" s="19" t="s">
        <v>3246</v>
      </c>
      <c r="D2141" s="19" t="s">
        <v>3247</v>
      </c>
      <c r="E2141" s="10" t="s">
        <v>5218</v>
      </c>
      <c r="F2141" s="10" t="s">
        <v>5220</v>
      </c>
      <c r="G2141" s="10" t="s">
        <v>5220</v>
      </c>
      <c r="H2141" s="19" t="s">
        <v>3248</v>
      </c>
      <c r="I2141" s="139" t="s">
        <v>3249</v>
      </c>
      <c r="J2141" s="98" t="s">
        <v>3250</v>
      </c>
      <c r="K2141" s="19" t="s">
        <v>3260</v>
      </c>
      <c r="L2141" s="290">
        <v>650000</v>
      </c>
    </row>
    <row r="2142" spans="1:12" ht="72" x14ac:dyDescent="0.2">
      <c r="A2142" s="197">
        <f t="shared" si="33"/>
        <v>2141</v>
      </c>
      <c r="B2142" s="19" t="s">
        <v>3183</v>
      </c>
      <c r="C2142" s="19" t="s">
        <v>3261</v>
      </c>
      <c r="D2142" s="10" t="s">
        <v>5221</v>
      </c>
      <c r="E2142" s="19" t="s">
        <v>840</v>
      </c>
      <c r="F2142" s="19" t="s">
        <v>3262</v>
      </c>
      <c r="G2142" s="19" t="s">
        <v>3262</v>
      </c>
      <c r="H2142" s="19" t="s">
        <v>3263</v>
      </c>
      <c r="I2142" s="172" t="s">
        <v>3264</v>
      </c>
      <c r="J2142" s="98" t="s">
        <v>3265</v>
      </c>
      <c r="K2142" s="169" t="s">
        <v>3266</v>
      </c>
      <c r="L2142" s="290">
        <v>580000</v>
      </c>
    </row>
    <row r="2143" spans="1:12" ht="72" x14ac:dyDescent="0.2">
      <c r="A2143" s="197">
        <f t="shared" si="33"/>
        <v>2142</v>
      </c>
      <c r="B2143" s="19" t="s">
        <v>3183</v>
      </c>
      <c r="C2143" s="19" t="s">
        <v>3261</v>
      </c>
      <c r="D2143" s="10" t="s">
        <v>5221</v>
      </c>
      <c r="E2143" s="19" t="s">
        <v>840</v>
      </c>
      <c r="F2143" s="19" t="s">
        <v>3262</v>
      </c>
      <c r="G2143" s="19" t="s">
        <v>3262</v>
      </c>
      <c r="H2143" s="19" t="s">
        <v>3263</v>
      </c>
      <c r="I2143" s="172" t="s">
        <v>3264</v>
      </c>
      <c r="J2143" s="98" t="s">
        <v>3265</v>
      </c>
      <c r="K2143" s="169" t="s">
        <v>3267</v>
      </c>
      <c r="L2143" s="290">
        <v>650000</v>
      </c>
    </row>
    <row r="2144" spans="1:12" ht="72" x14ac:dyDescent="0.2">
      <c r="A2144" s="197">
        <f t="shared" si="33"/>
        <v>2143</v>
      </c>
      <c r="B2144" s="19" t="s">
        <v>3183</v>
      </c>
      <c r="C2144" s="19" t="s">
        <v>3261</v>
      </c>
      <c r="D2144" s="10" t="s">
        <v>5221</v>
      </c>
      <c r="E2144" s="19" t="s">
        <v>840</v>
      </c>
      <c r="F2144" s="19" t="s">
        <v>3262</v>
      </c>
      <c r="G2144" s="19" t="s">
        <v>3262</v>
      </c>
      <c r="H2144" s="19" t="s">
        <v>3263</v>
      </c>
      <c r="I2144" s="172" t="s">
        <v>3264</v>
      </c>
      <c r="J2144" s="98" t="s">
        <v>3265</v>
      </c>
      <c r="K2144" s="169" t="s">
        <v>3268</v>
      </c>
      <c r="L2144" s="290">
        <v>500000</v>
      </c>
    </row>
    <row r="2145" spans="1:12" ht="72" x14ac:dyDescent="0.2">
      <c r="A2145" s="197">
        <f t="shared" si="33"/>
        <v>2144</v>
      </c>
      <c r="B2145" s="19" t="s">
        <v>3183</v>
      </c>
      <c r="C2145" s="19" t="s">
        <v>3261</v>
      </c>
      <c r="D2145" s="10" t="s">
        <v>5221</v>
      </c>
      <c r="E2145" s="19" t="s">
        <v>840</v>
      </c>
      <c r="F2145" s="19" t="s">
        <v>3262</v>
      </c>
      <c r="G2145" s="19" t="s">
        <v>3262</v>
      </c>
      <c r="H2145" s="19" t="s">
        <v>3263</v>
      </c>
      <c r="I2145" s="172" t="s">
        <v>3264</v>
      </c>
      <c r="J2145" s="98" t="s">
        <v>3265</v>
      </c>
      <c r="K2145" s="169" t="s">
        <v>3269</v>
      </c>
      <c r="L2145" s="290">
        <v>350000</v>
      </c>
    </row>
    <row r="2146" spans="1:12" ht="72" x14ac:dyDescent="0.2">
      <c r="A2146" s="197">
        <f t="shared" si="33"/>
        <v>2145</v>
      </c>
      <c r="B2146" s="19" t="s">
        <v>3183</v>
      </c>
      <c r="C2146" s="19" t="s">
        <v>3261</v>
      </c>
      <c r="D2146" s="10" t="s">
        <v>5221</v>
      </c>
      <c r="E2146" s="19" t="s">
        <v>840</v>
      </c>
      <c r="F2146" s="19" t="s">
        <v>3262</v>
      </c>
      <c r="G2146" s="19" t="s">
        <v>3262</v>
      </c>
      <c r="H2146" s="19" t="s">
        <v>3263</v>
      </c>
      <c r="I2146" s="172" t="s">
        <v>3264</v>
      </c>
      <c r="J2146" s="98" t="s">
        <v>3265</v>
      </c>
      <c r="K2146" s="169" t="s">
        <v>3270</v>
      </c>
      <c r="L2146" s="290">
        <v>650000</v>
      </c>
    </row>
    <row r="2147" spans="1:12" ht="36" x14ac:dyDescent="0.2">
      <c r="A2147" s="197">
        <f t="shared" si="33"/>
        <v>2146</v>
      </c>
      <c r="B2147" s="19" t="s">
        <v>3183</v>
      </c>
      <c r="C2147" s="19" t="s">
        <v>3271</v>
      </c>
      <c r="D2147" s="19" t="s">
        <v>3272</v>
      </c>
      <c r="E2147" s="140" t="s">
        <v>3273</v>
      </c>
      <c r="F2147" s="10" t="s">
        <v>5222</v>
      </c>
      <c r="G2147" s="10" t="s">
        <v>5222</v>
      </c>
      <c r="H2147" s="58" t="s">
        <v>3274</v>
      </c>
      <c r="I2147" s="58" t="s">
        <v>3275</v>
      </c>
      <c r="J2147" s="98" t="s">
        <v>3276</v>
      </c>
      <c r="K2147" s="19" t="s">
        <v>3277</v>
      </c>
      <c r="L2147" s="290">
        <v>1500000</v>
      </c>
    </row>
    <row r="2148" spans="1:12" ht="36" x14ac:dyDescent="0.2">
      <c r="A2148" s="197">
        <f t="shared" si="33"/>
        <v>2147</v>
      </c>
      <c r="B2148" s="19" t="s">
        <v>3183</v>
      </c>
      <c r="C2148" s="19" t="s">
        <v>3271</v>
      </c>
      <c r="D2148" s="19" t="s">
        <v>3272</v>
      </c>
      <c r="E2148" s="140" t="s">
        <v>3273</v>
      </c>
      <c r="F2148" s="10" t="s">
        <v>5222</v>
      </c>
      <c r="G2148" s="10" t="s">
        <v>5222</v>
      </c>
      <c r="H2148" s="58" t="s">
        <v>3274</v>
      </c>
      <c r="I2148" s="58" t="s">
        <v>3275</v>
      </c>
      <c r="J2148" s="98" t="s">
        <v>3276</v>
      </c>
      <c r="K2148" s="19" t="s">
        <v>3278</v>
      </c>
      <c r="L2148" s="290">
        <v>50000</v>
      </c>
    </row>
    <row r="2149" spans="1:12" ht="36" x14ac:dyDescent="0.2">
      <c r="A2149" s="197">
        <f t="shared" si="33"/>
        <v>2148</v>
      </c>
      <c r="B2149" s="19" t="s">
        <v>3183</v>
      </c>
      <c r="C2149" s="19" t="s">
        <v>3271</v>
      </c>
      <c r="D2149" s="19" t="s">
        <v>3272</v>
      </c>
      <c r="E2149" s="140" t="s">
        <v>3273</v>
      </c>
      <c r="F2149" s="10" t="s">
        <v>5222</v>
      </c>
      <c r="G2149" s="10" t="s">
        <v>5222</v>
      </c>
      <c r="H2149" s="58" t="s">
        <v>3274</v>
      </c>
      <c r="I2149" s="58" t="s">
        <v>3275</v>
      </c>
      <c r="J2149" s="98" t="s">
        <v>3276</v>
      </c>
      <c r="K2149" s="19" t="s">
        <v>3279</v>
      </c>
      <c r="L2149" s="290">
        <v>1000</v>
      </c>
    </row>
    <row r="2150" spans="1:12" ht="36" x14ac:dyDescent="0.2">
      <c r="A2150" s="197">
        <f t="shared" si="33"/>
        <v>2149</v>
      </c>
      <c r="B2150" s="19" t="s">
        <v>3183</v>
      </c>
      <c r="C2150" s="19" t="s">
        <v>3271</v>
      </c>
      <c r="D2150" s="19" t="s">
        <v>3272</v>
      </c>
      <c r="E2150" s="140" t="s">
        <v>3273</v>
      </c>
      <c r="F2150" s="10" t="s">
        <v>5222</v>
      </c>
      <c r="G2150" s="10" t="s">
        <v>5222</v>
      </c>
      <c r="H2150" s="58" t="s">
        <v>3274</v>
      </c>
      <c r="I2150" s="58" t="s">
        <v>3275</v>
      </c>
      <c r="J2150" s="98" t="s">
        <v>3276</v>
      </c>
      <c r="K2150" s="19" t="s">
        <v>3280</v>
      </c>
      <c r="L2150" s="290">
        <v>10000</v>
      </c>
    </row>
    <row r="2151" spans="1:12" ht="48" x14ac:dyDescent="0.2">
      <c r="A2151" s="197">
        <f t="shared" si="33"/>
        <v>2150</v>
      </c>
      <c r="B2151" s="19" t="s">
        <v>3183</v>
      </c>
      <c r="C2151" s="19" t="s">
        <v>3281</v>
      </c>
      <c r="D2151" s="10" t="s">
        <v>5223</v>
      </c>
      <c r="E2151" s="140" t="s">
        <v>3282</v>
      </c>
      <c r="F2151" s="10" t="s">
        <v>5224</v>
      </c>
      <c r="G2151" s="10" t="s">
        <v>5225</v>
      </c>
      <c r="H2151" s="19" t="s">
        <v>3283</v>
      </c>
      <c r="I2151" s="19" t="s">
        <v>3284</v>
      </c>
      <c r="J2151" s="98" t="s">
        <v>3285</v>
      </c>
      <c r="K2151" s="19" t="s">
        <v>3286</v>
      </c>
      <c r="L2151" s="290">
        <v>575000</v>
      </c>
    </row>
    <row r="2152" spans="1:12" ht="48" x14ac:dyDescent="0.2">
      <c r="A2152" s="197">
        <f t="shared" si="33"/>
        <v>2151</v>
      </c>
      <c r="B2152" s="19" t="s">
        <v>3183</v>
      </c>
      <c r="C2152" s="19" t="s">
        <v>3281</v>
      </c>
      <c r="D2152" s="10" t="s">
        <v>5223</v>
      </c>
      <c r="E2152" s="140" t="s">
        <v>3282</v>
      </c>
      <c r="F2152" s="10" t="s">
        <v>5224</v>
      </c>
      <c r="G2152" s="10" t="s">
        <v>5225</v>
      </c>
      <c r="H2152" s="19" t="s">
        <v>3283</v>
      </c>
      <c r="I2152" s="19" t="s">
        <v>3284</v>
      </c>
      <c r="J2152" s="98" t="s">
        <v>3285</v>
      </c>
      <c r="K2152" s="19" t="s">
        <v>3287</v>
      </c>
      <c r="L2152" s="290">
        <v>1380000</v>
      </c>
    </row>
    <row r="2153" spans="1:12" ht="48" x14ac:dyDescent="0.2">
      <c r="A2153" s="197">
        <f t="shared" si="33"/>
        <v>2152</v>
      </c>
      <c r="B2153" s="19" t="s">
        <v>3183</v>
      </c>
      <c r="C2153" s="19" t="s">
        <v>3281</v>
      </c>
      <c r="D2153" s="10" t="s">
        <v>5223</v>
      </c>
      <c r="E2153" s="140" t="s">
        <v>3282</v>
      </c>
      <c r="F2153" s="10" t="s">
        <v>5224</v>
      </c>
      <c r="G2153" s="10" t="s">
        <v>5225</v>
      </c>
      <c r="H2153" s="19" t="s">
        <v>3283</v>
      </c>
      <c r="I2153" s="19" t="s">
        <v>3284</v>
      </c>
      <c r="J2153" s="98" t="s">
        <v>3285</v>
      </c>
      <c r="K2153" s="19" t="s">
        <v>3287</v>
      </c>
      <c r="L2153" s="290">
        <v>556000</v>
      </c>
    </row>
    <row r="2154" spans="1:12" ht="48" x14ac:dyDescent="0.2">
      <c r="A2154" s="197">
        <f t="shared" si="33"/>
        <v>2153</v>
      </c>
      <c r="B2154" s="19" t="s">
        <v>3183</v>
      </c>
      <c r="C2154" s="19" t="s">
        <v>3281</v>
      </c>
      <c r="D2154" s="10" t="s">
        <v>5223</v>
      </c>
      <c r="E2154" s="140" t="s">
        <v>3282</v>
      </c>
      <c r="F2154" s="10" t="s">
        <v>5224</v>
      </c>
      <c r="G2154" s="10" t="s">
        <v>5225</v>
      </c>
      <c r="H2154" s="19" t="s">
        <v>3283</v>
      </c>
      <c r="I2154" s="19" t="s">
        <v>3284</v>
      </c>
      <c r="J2154" s="98" t="s">
        <v>3285</v>
      </c>
      <c r="K2154" s="25" t="s">
        <v>374</v>
      </c>
      <c r="L2154" s="290">
        <v>1147000</v>
      </c>
    </row>
    <row r="2155" spans="1:12" ht="48" x14ac:dyDescent="0.2">
      <c r="A2155" s="197">
        <f t="shared" si="33"/>
        <v>2154</v>
      </c>
      <c r="B2155" s="19" t="s">
        <v>3183</v>
      </c>
      <c r="C2155" s="19" t="s">
        <v>3281</v>
      </c>
      <c r="D2155" s="10" t="s">
        <v>5223</v>
      </c>
      <c r="E2155" s="140" t="s">
        <v>3282</v>
      </c>
      <c r="F2155" s="10" t="s">
        <v>5224</v>
      </c>
      <c r="G2155" s="10" t="s">
        <v>5225</v>
      </c>
      <c r="H2155" s="19" t="s">
        <v>3283</v>
      </c>
      <c r="I2155" s="19" t="s">
        <v>3284</v>
      </c>
      <c r="J2155" s="98" t="s">
        <v>3285</v>
      </c>
      <c r="K2155" s="25" t="s">
        <v>3288</v>
      </c>
      <c r="L2155" s="290">
        <v>955000</v>
      </c>
    </row>
    <row r="2156" spans="1:12" ht="48" x14ac:dyDescent="0.2">
      <c r="A2156" s="197">
        <f t="shared" si="33"/>
        <v>2155</v>
      </c>
      <c r="B2156" s="19" t="s">
        <v>3183</v>
      </c>
      <c r="C2156" s="19" t="s">
        <v>3281</v>
      </c>
      <c r="D2156" s="10" t="s">
        <v>5223</v>
      </c>
      <c r="E2156" s="140" t="s">
        <v>3282</v>
      </c>
      <c r="F2156" s="10" t="s">
        <v>5224</v>
      </c>
      <c r="G2156" s="10" t="s">
        <v>5225</v>
      </c>
      <c r="H2156" s="19" t="s">
        <v>3283</v>
      </c>
      <c r="I2156" s="19" t="s">
        <v>3284</v>
      </c>
      <c r="J2156" s="98" t="s">
        <v>3285</v>
      </c>
      <c r="K2156" s="25" t="s">
        <v>3289</v>
      </c>
      <c r="L2156" s="290">
        <v>500000</v>
      </c>
    </row>
    <row r="2157" spans="1:12" ht="60" x14ac:dyDescent="0.2">
      <c r="A2157" s="197">
        <f t="shared" si="33"/>
        <v>2156</v>
      </c>
      <c r="B2157" s="19" t="s">
        <v>3183</v>
      </c>
      <c r="C2157" s="27" t="s">
        <v>5226</v>
      </c>
      <c r="D2157" s="10" t="s">
        <v>5227</v>
      </c>
      <c r="E2157" s="19" t="s">
        <v>3290</v>
      </c>
      <c r="F2157" s="10" t="s">
        <v>5228</v>
      </c>
      <c r="G2157" s="10" t="s">
        <v>5228</v>
      </c>
      <c r="H2157" s="19" t="s">
        <v>3291</v>
      </c>
      <c r="I2157" s="19" t="s">
        <v>3292</v>
      </c>
      <c r="J2157" s="98" t="s">
        <v>3293</v>
      </c>
      <c r="K2157" s="25" t="s">
        <v>3294</v>
      </c>
      <c r="L2157" s="291">
        <v>1489216</v>
      </c>
    </row>
    <row r="2158" spans="1:12" ht="60" x14ac:dyDescent="0.2">
      <c r="A2158" s="197">
        <f t="shared" si="33"/>
        <v>2157</v>
      </c>
      <c r="B2158" s="19" t="s">
        <v>3183</v>
      </c>
      <c r="C2158" s="27" t="s">
        <v>5226</v>
      </c>
      <c r="D2158" s="10" t="s">
        <v>5227</v>
      </c>
      <c r="E2158" s="19" t="s">
        <v>3290</v>
      </c>
      <c r="F2158" s="10" t="s">
        <v>5228</v>
      </c>
      <c r="G2158" s="10" t="s">
        <v>5228</v>
      </c>
      <c r="H2158" s="19" t="s">
        <v>3291</v>
      </c>
      <c r="I2158" s="19" t="s">
        <v>3295</v>
      </c>
      <c r="J2158" s="98" t="s">
        <v>3293</v>
      </c>
      <c r="K2158" s="25" t="s">
        <v>3296</v>
      </c>
      <c r="L2158" s="291">
        <v>549180</v>
      </c>
    </row>
    <row r="2159" spans="1:12" ht="60" x14ac:dyDescent="0.2">
      <c r="A2159" s="197">
        <f t="shared" si="33"/>
        <v>2158</v>
      </c>
      <c r="B2159" s="19" t="s">
        <v>3183</v>
      </c>
      <c r="C2159" s="25" t="s">
        <v>3297</v>
      </c>
      <c r="D2159" s="10" t="s">
        <v>5229</v>
      </c>
      <c r="E2159" s="73" t="s">
        <v>2071</v>
      </c>
      <c r="F2159" s="27" t="s">
        <v>5230</v>
      </c>
      <c r="G2159" s="27" t="s">
        <v>5230</v>
      </c>
      <c r="H2159" s="19" t="s">
        <v>3298</v>
      </c>
      <c r="I2159" s="19" t="s">
        <v>3299</v>
      </c>
      <c r="J2159" s="98" t="s">
        <v>3300</v>
      </c>
      <c r="K2159" s="25" t="s">
        <v>3301</v>
      </c>
      <c r="L2159" s="291">
        <v>1500000</v>
      </c>
    </row>
    <row r="2160" spans="1:12" ht="60" x14ac:dyDescent="0.2">
      <c r="A2160" s="197">
        <f t="shared" si="33"/>
        <v>2159</v>
      </c>
      <c r="B2160" s="19" t="s">
        <v>3183</v>
      </c>
      <c r="C2160" s="25" t="s">
        <v>3297</v>
      </c>
      <c r="D2160" s="10" t="s">
        <v>5229</v>
      </c>
      <c r="E2160" s="73" t="s">
        <v>2071</v>
      </c>
      <c r="F2160" s="27" t="s">
        <v>5230</v>
      </c>
      <c r="G2160" s="27" t="s">
        <v>5230</v>
      </c>
      <c r="H2160" s="19" t="s">
        <v>3298</v>
      </c>
      <c r="I2160" s="19" t="s">
        <v>3299</v>
      </c>
      <c r="J2160" s="98" t="s">
        <v>3300</v>
      </c>
      <c r="K2160" s="25" t="s">
        <v>3301</v>
      </c>
      <c r="L2160" s="291">
        <v>10000000</v>
      </c>
    </row>
    <row r="2161" spans="1:12" ht="60" x14ac:dyDescent="0.2">
      <c r="A2161" s="197">
        <f t="shared" si="33"/>
        <v>2160</v>
      </c>
      <c r="B2161" s="19" t="s">
        <v>3183</v>
      </c>
      <c r="C2161" s="25" t="s">
        <v>3297</v>
      </c>
      <c r="D2161" s="10" t="s">
        <v>5229</v>
      </c>
      <c r="E2161" s="73" t="s">
        <v>2071</v>
      </c>
      <c r="F2161" s="27" t="s">
        <v>5230</v>
      </c>
      <c r="G2161" s="27" t="s">
        <v>5230</v>
      </c>
      <c r="H2161" s="19" t="s">
        <v>3298</v>
      </c>
      <c r="I2161" s="19" t="s">
        <v>3299</v>
      </c>
      <c r="J2161" s="98" t="s">
        <v>3300</v>
      </c>
      <c r="K2161" s="25" t="s">
        <v>3302</v>
      </c>
      <c r="L2161" s="291">
        <v>50000000</v>
      </c>
    </row>
    <row r="2162" spans="1:12" ht="60" x14ac:dyDescent="0.2">
      <c r="A2162" s="197">
        <f t="shared" si="33"/>
        <v>2161</v>
      </c>
      <c r="B2162" s="19" t="s">
        <v>3183</v>
      </c>
      <c r="C2162" s="25" t="s">
        <v>3297</v>
      </c>
      <c r="D2162" s="10" t="s">
        <v>5229</v>
      </c>
      <c r="E2162" s="73" t="s">
        <v>2071</v>
      </c>
      <c r="F2162" s="27" t="s">
        <v>5230</v>
      </c>
      <c r="G2162" s="27" t="s">
        <v>5230</v>
      </c>
      <c r="H2162" s="19" t="s">
        <v>3298</v>
      </c>
      <c r="I2162" s="19" t="s">
        <v>3299</v>
      </c>
      <c r="J2162" s="98" t="s">
        <v>3300</v>
      </c>
      <c r="K2162" s="25" t="s">
        <v>3303</v>
      </c>
      <c r="L2162" s="291">
        <v>1400000</v>
      </c>
    </row>
    <row r="2163" spans="1:12" ht="60" x14ac:dyDescent="0.2">
      <c r="A2163" s="197">
        <f t="shared" si="33"/>
        <v>2162</v>
      </c>
      <c r="B2163" s="19" t="s">
        <v>3183</v>
      </c>
      <c r="C2163" s="25" t="s">
        <v>3297</v>
      </c>
      <c r="D2163" s="10" t="s">
        <v>5229</v>
      </c>
      <c r="E2163" s="73" t="s">
        <v>2071</v>
      </c>
      <c r="F2163" s="27" t="s">
        <v>5230</v>
      </c>
      <c r="G2163" s="27" t="s">
        <v>5230</v>
      </c>
      <c r="H2163" s="19" t="s">
        <v>3298</v>
      </c>
      <c r="I2163" s="19" t="s">
        <v>3299</v>
      </c>
      <c r="J2163" s="98" t="s">
        <v>3300</v>
      </c>
      <c r="K2163" s="25" t="s">
        <v>3301</v>
      </c>
      <c r="L2163" s="291">
        <v>10000000</v>
      </c>
    </row>
    <row r="2164" spans="1:12" ht="60" x14ac:dyDescent="0.2">
      <c r="A2164" s="197">
        <f t="shared" si="33"/>
        <v>2163</v>
      </c>
      <c r="B2164" s="19" t="s">
        <v>3183</v>
      </c>
      <c r="C2164" s="25" t="s">
        <v>3297</v>
      </c>
      <c r="D2164" s="10" t="s">
        <v>5229</v>
      </c>
      <c r="E2164" s="73" t="s">
        <v>2071</v>
      </c>
      <c r="F2164" s="27" t="s">
        <v>5230</v>
      </c>
      <c r="G2164" s="27" t="s">
        <v>5230</v>
      </c>
      <c r="H2164" s="19" t="s">
        <v>3298</v>
      </c>
      <c r="I2164" s="19" t="s">
        <v>3299</v>
      </c>
      <c r="J2164" s="98" t="s">
        <v>3300</v>
      </c>
      <c r="K2164" s="25" t="s">
        <v>3304</v>
      </c>
      <c r="L2164" s="291">
        <v>6000000</v>
      </c>
    </row>
    <row r="2165" spans="1:12" ht="60" x14ac:dyDescent="0.2">
      <c r="A2165" s="197">
        <f t="shared" si="33"/>
        <v>2164</v>
      </c>
      <c r="B2165" s="19" t="s">
        <v>3183</v>
      </c>
      <c r="C2165" s="25" t="s">
        <v>3297</v>
      </c>
      <c r="D2165" s="10" t="s">
        <v>5229</v>
      </c>
      <c r="E2165" s="73" t="s">
        <v>2071</v>
      </c>
      <c r="F2165" s="27" t="s">
        <v>5230</v>
      </c>
      <c r="G2165" s="27" t="s">
        <v>5230</v>
      </c>
      <c r="H2165" s="19" t="s">
        <v>3298</v>
      </c>
      <c r="I2165" s="19" t="s">
        <v>3299</v>
      </c>
      <c r="J2165" s="98" t="s">
        <v>3300</v>
      </c>
      <c r="K2165" s="25" t="s">
        <v>3305</v>
      </c>
      <c r="L2165" s="291">
        <v>700000</v>
      </c>
    </row>
    <row r="2166" spans="1:12" ht="60" x14ac:dyDescent="0.2">
      <c r="A2166" s="197">
        <f t="shared" si="33"/>
        <v>2165</v>
      </c>
      <c r="B2166" s="19" t="s">
        <v>3183</v>
      </c>
      <c r="C2166" s="25" t="s">
        <v>3297</v>
      </c>
      <c r="D2166" s="10" t="s">
        <v>5229</v>
      </c>
      <c r="E2166" s="73" t="s">
        <v>2071</v>
      </c>
      <c r="F2166" s="27" t="s">
        <v>5230</v>
      </c>
      <c r="G2166" s="27" t="s">
        <v>5230</v>
      </c>
      <c r="H2166" s="19" t="s">
        <v>3298</v>
      </c>
      <c r="I2166" s="19" t="s">
        <v>3299</v>
      </c>
      <c r="J2166" s="98" t="s">
        <v>3300</v>
      </c>
      <c r="K2166" s="25" t="s">
        <v>3305</v>
      </c>
      <c r="L2166" s="291">
        <v>3000000</v>
      </c>
    </row>
    <row r="2167" spans="1:12" ht="60" x14ac:dyDescent="0.2">
      <c r="A2167" s="197">
        <f t="shared" si="33"/>
        <v>2166</v>
      </c>
      <c r="B2167" s="19" t="s">
        <v>3183</v>
      </c>
      <c r="C2167" s="25" t="s">
        <v>3297</v>
      </c>
      <c r="D2167" s="10" t="s">
        <v>5229</v>
      </c>
      <c r="E2167" s="73" t="s">
        <v>2071</v>
      </c>
      <c r="F2167" s="27" t="s">
        <v>5230</v>
      </c>
      <c r="G2167" s="27" t="s">
        <v>5230</v>
      </c>
      <c r="H2167" s="19" t="s">
        <v>3298</v>
      </c>
      <c r="I2167" s="19" t="s">
        <v>3299</v>
      </c>
      <c r="J2167" s="98" t="s">
        <v>3300</v>
      </c>
      <c r="K2167" s="25" t="s">
        <v>3306</v>
      </c>
      <c r="L2167" s="291">
        <v>2000000</v>
      </c>
    </row>
    <row r="2168" spans="1:12" ht="60" x14ac:dyDescent="0.2">
      <c r="A2168" s="197">
        <f t="shared" si="33"/>
        <v>2167</v>
      </c>
      <c r="B2168" s="19" t="s">
        <v>3183</v>
      </c>
      <c r="C2168" s="25" t="s">
        <v>3297</v>
      </c>
      <c r="D2168" s="10" t="s">
        <v>5229</v>
      </c>
      <c r="E2168" s="73" t="s">
        <v>2071</v>
      </c>
      <c r="F2168" s="27" t="s">
        <v>5230</v>
      </c>
      <c r="G2168" s="27" t="s">
        <v>5230</v>
      </c>
      <c r="H2168" s="19" t="s">
        <v>3298</v>
      </c>
      <c r="I2168" s="19" t="s">
        <v>3299</v>
      </c>
      <c r="J2168" s="98" t="s">
        <v>3300</v>
      </c>
      <c r="K2168" s="25" t="s">
        <v>3307</v>
      </c>
      <c r="L2168" s="291">
        <v>1400000</v>
      </c>
    </row>
    <row r="2169" spans="1:12" ht="60" x14ac:dyDescent="0.2">
      <c r="A2169" s="197">
        <f t="shared" si="33"/>
        <v>2168</v>
      </c>
      <c r="B2169" s="19" t="s">
        <v>3183</v>
      </c>
      <c r="C2169" s="25" t="s">
        <v>3297</v>
      </c>
      <c r="D2169" s="10" t="s">
        <v>5229</v>
      </c>
      <c r="E2169" s="73" t="s">
        <v>2071</v>
      </c>
      <c r="F2169" s="27" t="s">
        <v>5230</v>
      </c>
      <c r="G2169" s="27" t="s">
        <v>5230</v>
      </c>
      <c r="H2169" s="19" t="s">
        <v>3298</v>
      </c>
      <c r="I2169" s="19" t="s">
        <v>3299</v>
      </c>
      <c r="J2169" s="98" t="s">
        <v>3300</v>
      </c>
      <c r="K2169" s="25" t="s">
        <v>3308</v>
      </c>
      <c r="L2169" s="291">
        <v>3000000</v>
      </c>
    </row>
    <row r="2170" spans="1:12" ht="60" x14ac:dyDescent="0.2">
      <c r="A2170" s="197">
        <f t="shared" si="33"/>
        <v>2169</v>
      </c>
      <c r="B2170" s="19" t="s">
        <v>3183</v>
      </c>
      <c r="C2170" s="25" t="s">
        <v>3297</v>
      </c>
      <c r="D2170" s="10" t="s">
        <v>5229</v>
      </c>
      <c r="E2170" s="73" t="s">
        <v>2071</v>
      </c>
      <c r="F2170" s="27" t="s">
        <v>5230</v>
      </c>
      <c r="G2170" s="27" t="s">
        <v>5230</v>
      </c>
      <c r="H2170" s="19" t="s">
        <v>3298</v>
      </c>
      <c r="I2170" s="19" t="s">
        <v>3299</v>
      </c>
      <c r="J2170" s="98" t="s">
        <v>3300</v>
      </c>
      <c r="K2170" s="25" t="s">
        <v>3309</v>
      </c>
      <c r="L2170" s="291">
        <v>3500000</v>
      </c>
    </row>
    <row r="2171" spans="1:12" ht="60" x14ac:dyDescent="0.2">
      <c r="A2171" s="197">
        <f t="shared" si="33"/>
        <v>2170</v>
      </c>
      <c r="B2171" s="19" t="s">
        <v>3183</v>
      </c>
      <c r="C2171" s="25" t="s">
        <v>3297</v>
      </c>
      <c r="D2171" s="10" t="s">
        <v>5229</v>
      </c>
      <c r="E2171" s="73" t="s">
        <v>2071</v>
      </c>
      <c r="F2171" s="27" t="s">
        <v>5230</v>
      </c>
      <c r="G2171" s="27" t="s">
        <v>5230</v>
      </c>
      <c r="H2171" s="19" t="s">
        <v>3298</v>
      </c>
      <c r="I2171" s="19" t="s">
        <v>3299</v>
      </c>
      <c r="J2171" s="98" t="s">
        <v>3300</v>
      </c>
      <c r="K2171" s="25" t="s">
        <v>3308</v>
      </c>
      <c r="L2171" s="291">
        <v>2500000</v>
      </c>
    </row>
    <row r="2172" spans="1:12" ht="60" x14ac:dyDescent="0.2">
      <c r="A2172" s="197">
        <f t="shared" si="33"/>
        <v>2171</v>
      </c>
      <c r="B2172" s="19" t="s">
        <v>3183</v>
      </c>
      <c r="C2172" s="25" t="s">
        <v>3297</v>
      </c>
      <c r="D2172" s="10" t="s">
        <v>5229</v>
      </c>
      <c r="E2172" s="73" t="s">
        <v>2071</v>
      </c>
      <c r="F2172" s="27" t="s">
        <v>5230</v>
      </c>
      <c r="G2172" s="27" t="s">
        <v>5230</v>
      </c>
      <c r="H2172" s="19" t="s">
        <v>3298</v>
      </c>
      <c r="I2172" s="19" t="s">
        <v>3299</v>
      </c>
      <c r="J2172" s="98" t="s">
        <v>3300</v>
      </c>
      <c r="K2172" s="25" t="s">
        <v>3308</v>
      </c>
      <c r="L2172" s="291">
        <v>1000000</v>
      </c>
    </row>
    <row r="2173" spans="1:12" ht="60" x14ac:dyDescent="0.2">
      <c r="A2173" s="197">
        <f t="shared" si="33"/>
        <v>2172</v>
      </c>
      <c r="B2173" s="19" t="s">
        <v>3183</v>
      </c>
      <c r="C2173" s="25" t="s">
        <v>3297</v>
      </c>
      <c r="D2173" s="10" t="s">
        <v>5229</v>
      </c>
      <c r="E2173" s="73" t="s">
        <v>2071</v>
      </c>
      <c r="F2173" s="27" t="s">
        <v>5230</v>
      </c>
      <c r="G2173" s="27" t="s">
        <v>5230</v>
      </c>
      <c r="H2173" s="19" t="s">
        <v>3298</v>
      </c>
      <c r="I2173" s="19" t="s">
        <v>3299</v>
      </c>
      <c r="J2173" s="98" t="s">
        <v>3300</v>
      </c>
      <c r="K2173" s="25" t="s">
        <v>3310</v>
      </c>
      <c r="L2173" s="291">
        <v>1000000</v>
      </c>
    </row>
    <row r="2174" spans="1:12" ht="60" x14ac:dyDescent="0.2">
      <c r="A2174" s="197">
        <f t="shared" si="33"/>
        <v>2173</v>
      </c>
      <c r="B2174" s="19" t="s">
        <v>3183</v>
      </c>
      <c r="C2174" s="25" t="s">
        <v>3311</v>
      </c>
      <c r="D2174" s="10" t="s">
        <v>5229</v>
      </c>
      <c r="E2174" s="73" t="s">
        <v>2071</v>
      </c>
      <c r="F2174" s="27" t="s">
        <v>5230</v>
      </c>
      <c r="G2174" s="27" t="s">
        <v>5230</v>
      </c>
      <c r="H2174" s="25" t="s">
        <v>3312</v>
      </c>
      <c r="I2174" s="19" t="s">
        <v>3313</v>
      </c>
      <c r="J2174" s="141" t="s">
        <v>3314</v>
      </c>
      <c r="K2174" s="25" t="s">
        <v>3315</v>
      </c>
      <c r="L2174" s="291">
        <v>1165011</v>
      </c>
    </row>
    <row r="2175" spans="1:12" ht="60" x14ac:dyDescent="0.2">
      <c r="A2175" s="197">
        <f t="shared" si="33"/>
        <v>2174</v>
      </c>
      <c r="B2175" s="167" t="s">
        <v>3316</v>
      </c>
      <c r="C2175" s="176" t="s">
        <v>3317</v>
      </c>
      <c r="D2175" s="176" t="s">
        <v>3318</v>
      </c>
      <c r="E2175" s="175" t="s">
        <v>3319</v>
      </c>
      <c r="F2175" s="176" t="s">
        <v>3320</v>
      </c>
      <c r="G2175" s="176" t="s">
        <v>3320</v>
      </c>
      <c r="H2175" s="104" t="s">
        <v>3321</v>
      </c>
      <c r="I2175" s="176" t="s">
        <v>3322</v>
      </c>
      <c r="J2175" s="103" t="s">
        <v>3323</v>
      </c>
      <c r="K2175" s="81" t="s">
        <v>3324</v>
      </c>
      <c r="L2175" s="292">
        <v>114020130</v>
      </c>
    </row>
    <row r="2176" spans="1:12" ht="72" x14ac:dyDescent="0.2">
      <c r="A2176" s="197">
        <f t="shared" si="33"/>
        <v>2175</v>
      </c>
      <c r="B2176" s="167" t="s">
        <v>3316</v>
      </c>
      <c r="C2176" s="176" t="s">
        <v>3325</v>
      </c>
      <c r="D2176" s="176" t="s">
        <v>3326</v>
      </c>
      <c r="E2176" s="175" t="s">
        <v>956</v>
      </c>
      <c r="F2176" s="176" t="s">
        <v>3327</v>
      </c>
      <c r="G2176" s="176" t="s">
        <v>3327</v>
      </c>
      <c r="H2176" s="293" t="s">
        <v>3328</v>
      </c>
      <c r="I2176" s="176" t="s">
        <v>3329</v>
      </c>
      <c r="J2176" s="103" t="s">
        <v>3330</v>
      </c>
      <c r="K2176" s="81" t="s">
        <v>3331</v>
      </c>
      <c r="L2176" s="292" t="s">
        <v>3332</v>
      </c>
    </row>
    <row r="2177" spans="1:12" ht="48" x14ac:dyDescent="0.2">
      <c r="A2177" s="197">
        <f t="shared" si="33"/>
        <v>2176</v>
      </c>
      <c r="B2177" s="167" t="s">
        <v>3316</v>
      </c>
      <c r="C2177" s="176" t="s">
        <v>5231</v>
      </c>
      <c r="D2177" s="176" t="s">
        <v>3333</v>
      </c>
      <c r="E2177" s="175" t="s">
        <v>3334</v>
      </c>
      <c r="F2177" s="176" t="s">
        <v>3335</v>
      </c>
      <c r="G2177" s="176" t="s">
        <v>3335</v>
      </c>
      <c r="H2177" s="176" t="s">
        <v>3336</v>
      </c>
      <c r="I2177" s="176" t="s">
        <v>3337</v>
      </c>
      <c r="J2177" s="103" t="s">
        <v>3338</v>
      </c>
      <c r="K2177" s="142"/>
      <c r="L2177" s="294"/>
    </row>
    <row r="2178" spans="1:12" ht="36" x14ac:dyDescent="0.2">
      <c r="A2178" s="197">
        <f t="shared" si="33"/>
        <v>2177</v>
      </c>
      <c r="B2178" s="167" t="s">
        <v>3316</v>
      </c>
      <c r="C2178" s="176" t="s">
        <v>3339</v>
      </c>
      <c r="D2178" s="176" t="s">
        <v>3340</v>
      </c>
      <c r="E2178" s="176"/>
      <c r="F2178" s="9" t="s">
        <v>3341</v>
      </c>
      <c r="G2178" s="9" t="s">
        <v>3341</v>
      </c>
      <c r="H2178" s="176" t="s">
        <v>3342</v>
      </c>
      <c r="I2178" s="176" t="s">
        <v>3343</v>
      </c>
      <c r="J2178" s="176"/>
      <c r="K2178" s="176" t="s">
        <v>3344</v>
      </c>
      <c r="L2178" s="295" t="s">
        <v>3345</v>
      </c>
    </row>
    <row r="2179" spans="1:12" ht="36" x14ac:dyDescent="0.2">
      <c r="A2179" s="197">
        <f t="shared" si="33"/>
        <v>2178</v>
      </c>
      <c r="B2179" s="167" t="s">
        <v>3316</v>
      </c>
      <c r="C2179" s="176" t="s">
        <v>3346</v>
      </c>
      <c r="D2179" s="176" t="s">
        <v>3340</v>
      </c>
      <c r="E2179" s="176"/>
      <c r="F2179" s="9" t="s">
        <v>3347</v>
      </c>
      <c r="G2179" s="9" t="s">
        <v>3347</v>
      </c>
      <c r="H2179" s="176" t="s">
        <v>3348</v>
      </c>
      <c r="I2179" s="176" t="s">
        <v>3349</v>
      </c>
      <c r="J2179" s="176"/>
      <c r="K2179" s="176" t="s">
        <v>3350</v>
      </c>
      <c r="L2179" s="295" t="s">
        <v>3351</v>
      </c>
    </row>
    <row r="2180" spans="1:12" ht="48" x14ac:dyDescent="0.2">
      <c r="A2180" s="197">
        <f t="shared" si="33"/>
        <v>2179</v>
      </c>
      <c r="B2180" s="167" t="s">
        <v>3316</v>
      </c>
      <c r="C2180" s="176" t="s">
        <v>3352</v>
      </c>
      <c r="D2180" s="176" t="s">
        <v>3340</v>
      </c>
      <c r="E2180" s="176"/>
      <c r="F2180" s="9" t="s">
        <v>3353</v>
      </c>
      <c r="G2180" s="9" t="s">
        <v>3353</v>
      </c>
      <c r="H2180" s="176" t="s">
        <v>3354</v>
      </c>
      <c r="I2180" s="176" t="s">
        <v>3355</v>
      </c>
      <c r="J2180" s="176"/>
      <c r="K2180" s="176" t="s">
        <v>3356</v>
      </c>
      <c r="L2180" s="295" t="s">
        <v>3357</v>
      </c>
    </row>
    <row r="2181" spans="1:12" ht="48" x14ac:dyDescent="0.2">
      <c r="A2181" s="197">
        <f t="shared" si="33"/>
        <v>2180</v>
      </c>
      <c r="B2181" s="167" t="s">
        <v>3316</v>
      </c>
      <c r="C2181" s="176" t="s">
        <v>3358</v>
      </c>
      <c r="D2181" s="176" t="s">
        <v>3340</v>
      </c>
      <c r="E2181" s="176"/>
      <c r="F2181" s="9" t="s">
        <v>3359</v>
      </c>
      <c r="G2181" s="9" t="s">
        <v>3359</v>
      </c>
      <c r="H2181" s="176" t="s">
        <v>3360</v>
      </c>
      <c r="I2181" s="176" t="s">
        <v>3361</v>
      </c>
      <c r="J2181" s="176"/>
      <c r="K2181" s="176" t="s">
        <v>3362</v>
      </c>
      <c r="L2181" s="295" t="s">
        <v>3363</v>
      </c>
    </row>
    <row r="2182" spans="1:12" ht="36" x14ac:dyDescent="0.2">
      <c r="A2182" s="197">
        <f t="shared" ref="A2182:A2245" si="34">A2181+1</f>
        <v>2181</v>
      </c>
      <c r="B2182" s="167" t="s">
        <v>3316</v>
      </c>
      <c r="C2182" s="176" t="s">
        <v>3364</v>
      </c>
      <c r="D2182" s="176" t="s">
        <v>3340</v>
      </c>
      <c r="E2182" s="176"/>
      <c r="F2182" s="9" t="s">
        <v>3365</v>
      </c>
      <c r="G2182" s="9" t="s">
        <v>3365</v>
      </c>
      <c r="H2182" s="176" t="s">
        <v>3366</v>
      </c>
      <c r="I2182" s="176" t="s">
        <v>3367</v>
      </c>
      <c r="J2182" s="176"/>
      <c r="K2182" s="176" t="s">
        <v>3368</v>
      </c>
      <c r="L2182" s="295" t="s">
        <v>3369</v>
      </c>
    </row>
    <row r="2183" spans="1:12" ht="60" x14ac:dyDescent="0.2">
      <c r="A2183" s="197">
        <f t="shared" si="34"/>
        <v>2182</v>
      </c>
      <c r="B2183" s="167" t="s">
        <v>3316</v>
      </c>
      <c r="C2183" s="176" t="s">
        <v>3370</v>
      </c>
      <c r="D2183" s="176" t="s">
        <v>3340</v>
      </c>
      <c r="E2183" s="176"/>
      <c r="F2183" s="9" t="s">
        <v>3371</v>
      </c>
      <c r="G2183" s="9" t="s">
        <v>3371</v>
      </c>
      <c r="H2183" s="176" t="s">
        <v>3372</v>
      </c>
      <c r="I2183" s="176" t="s">
        <v>3373</v>
      </c>
      <c r="J2183" s="176"/>
      <c r="K2183" s="176" t="s">
        <v>3374</v>
      </c>
      <c r="L2183" s="295" t="s">
        <v>3375</v>
      </c>
    </row>
    <row r="2184" spans="1:12" ht="36" x14ac:dyDescent="0.2">
      <c r="A2184" s="197">
        <f t="shared" si="34"/>
        <v>2183</v>
      </c>
      <c r="B2184" s="167" t="s">
        <v>3316</v>
      </c>
      <c r="C2184" s="176" t="s">
        <v>3376</v>
      </c>
      <c r="D2184" s="176" t="s">
        <v>3340</v>
      </c>
      <c r="E2184" s="176"/>
      <c r="F2184" s="9" t="s">
        <v>3377</v>
      </c>
      <c r="G2184" s="9" t="s">
        <v>3377</v>
      </c>
      <c r="H2184" s="176" t="s">
        <v>3378</v>
      </c>
      <c r="I2184" s="176" t="s">
        <v>3379</v>
      </c>
      <c r="J2184" s="176"/>
      <c r="K2184" s="176" t="s">
        <v>3380</v>
      </c>
      <c r="L2184" s="295" t="s">
        <v>3381</v>
      </c>
    </row>
    <row r="2185" spans="1:12" ht="48" x14ac:dyDescent="0.2">
      <c r="A2185" s="197">
        <f t="shared" si="34"/>
        <v>2184</v>
      </c>
      <c r="B2185" s="167" t="s">
        <v>3316</v>
      </c>
      <c r="C2185" s="176" t="s">
        <v>3382</v>
      </c>
      <c r="D2185" s="176" t="s">
        <v>3340</v>
      </c>
      <c r="E2185" s="176"/>
      <c r="F2185" s="9" t="s">
        <v>3383</v>
      </c>
      <c r="G2185" s="9" t="s">
        <v>3384</v>
      </c>
      <c r="H2185" s="176" t="s">
        <v>3385</v>
      </c>
      <c r="I2185" s="176" t="s">
        <v>3386</v>
      </c>
      <c r="J2185" s="176"/>
      <c r="K2185" s="176" t="s">
        <v>3387</v>
      </c>
      <c r="L2185" s="295" t="s">
        <v>3388</v>
      </c>
    </row>
    <row r="2186" spans="1:12" ht="36" x14ac:dyDescent="0.2">
      <c r="A2186" s="197">
        <f t="shared" si="34"/>
        <v>2185</v>
      </c>
      <c r="B2186" s="167" t="s">
        <v>3316</v>
      </c>
      <c r="C2186" s="176" t="s">
        <v>3389</v>
      </c>
      <c r="D2186" s="176" t="s">
        <v>3340</v>
      </c>
      <c r="E2186" s="176"/>
      <c r="F2186" s="9" t="s">
        <v>3390</v>
      </c>
      <c r="G2186" s="9" t="s">
        <v>3390</v>
      </c>
      <c r="H2186" s="176" t="s">
        <v>3391</v>
      </c>
      <c r="I2186" s="176" t="s">
        <v>3392</v>
      </c>
      <c r="J2186" s="176"/>
      <c r="K2186" s="176" t="s">
        <v>3393</v>
      </c>
      <c r="L2186" s="295" t="s">
        <v>3394</v>
      </c>
    </row>
    <row r="2187" spans="1:12" ht="36" x14ac:dyDescent="0.2">
      <c r="A2187" s="197">
        <f t="shared" si="34"/>
        <v>2186</v>
      </c>
      <c r="B2187" s="167" t="s">
        <v>3316</v>
      </c>
      <c r="C2187" s="176" t="s">
        <v>3395</v>
      </c>
      <c r="D2187" s="176" t="s">
        <v>3340</v>
      </c>
      <c r="E2187" s="176"/>
      <c r="F2187" s="9" t="s">
        <v>3396</v>
      </c>
      <c r="G2187" s="9" t="s">
        <v>3396</v>
      </c>
      <c r="H2187" s="176" t="s">
        <v>3397</v>
      </c>
      <c r="I2187" s="176" t="s">
        <v>3398</v>
      </c>
      <c r="J2187" s="176"/>
      <c r="K2187" s="176" t="s">
        <v>3399</v>
      </c>
      <c r="L2187" s="295" t="s">
        <v>3400</v>
      </c>
    </row>
    <row r="2188" spans="1:12" ht="48" x14ac:dyDescent="0.2">
      <c r="A2188" s="197">
        <f t="shared" si="34"/>
        <v>2187</v>
      </c>
      <c r="B2188" s="167" t="s">
        <v>3316</v>
      </c>
      <c r="C2188" s="176" t="s">
        <v>3401</v>
      </c>
      <c r="D2188" s="176" t="s">
        <v>3340</v>
      </c>
      <c r="E2188" s="176"/>
      <c r="F2188" s="9" t="s">
        <v>3402</v>
      </c>
      <c r="G2188" s="9" t="s">
        <v>3402</v>
      </c>
      <c r="H2188" s="176" t="s">
        <v>3403</v>
      </c>
      <c r="I2188" s="176" t="s">
        <v>3404</v>
      </c>
      <c r="J2188" s="176"/>
      <c r="K2188" s="176" t="s">
        <v>3405</v>
      </c>
      <c r="L2188" s="295" t="s">
        <v>3406</v>
      </c>
    </row>
    <row r="2189" spans="1:12" ht="48" x14ac:dyDescent="0.2">
      <c r="A2189" s="197">
        <f t="shared" si="34"/>
        <v>2188</v>
      </c>
      <c r="B2189" s="167" t="s">
        <v>3316</v>
      </c>
      <c r="C2189" s="176" t="s">
        <v>5233</v>
      </c>
      <c r="D2189" s="176" t="s">
        <v>3407</v>
      </c>
      <c r="E2189" s="175" t="s">
        <v>998</v>
      </c>
      <c r="F2189" s="176" t="s">
        <v>3408</v>
      </c>
      <c r="G2189" s="176" t="s">
        <v>3408</v>
      </c>
      <c r="H2189" s="176" t="s">
        <v>3409</v>
      </c>
      <c r="I2189" s="176" t="s">
        <v>3410</v>
      </c>
      <c r="J2189" s="143" t="s">
        <v>3411</v>
      </c>
      <c r="K2189" s="142"/>
      <c r="L2189" s="294"/>
    </row>
    <row r="2190" spans="1:12" ht="36" x14ac:dyDescent="0.2">
      <c r="A2190" s="197">
        <f t="shared" si="34"/>
        <v>2189</v>
      </c>
      <c r="B2190" s="167" t="s">
        <v>3316</v>
      </c>
      <c r="C2190" s="176" t="s">
        <v>3412</v>
      </c>
      <c r="D2190" s="176" t="s">
        <v>3413</v>
      </c>
      <c r="E2190" s="176"/>
      <c r="F2190" s="176" t="s">
        <v>3414</v>
      </c>
      <c r="G2190" s="176" t="s">
        <v>3414</v>
      </c>
      <c r="H2190" s="144" t="s">
        <v>3415</v>
      </c>
      <c r="I2190" s="176" t="s">
        <v>3416</v>
      </c>
      <c r="J2190" s="103" t="s">
        <v>3417</v>
      </c>
      <c r="K2190" s="176" t="s">
        <v>3418</v>
      </c>
      <c r="L2190" s="296">
        <v>740000</v>
      </c>
    </row>
    <row r="2191" spans="1:12" ht="36" x14ac:dyDescent="0.2">
      <c r="A2191" s="197">
        <f t="shared" si="34"/>
        <v>2190</v>
      </c>
      <c r="B2191" s="167" t="s">
        <v>3316</v>
      </c>
      <c r="C2191" s="176" t="s">
        <v>3412</v>
      </c>
      <c r="D2191" s="176" t="s">
        <v>3413</v>
      </c>
      <c r="E2191" s="176"/>
      <c r="F2191" s="176" t="s">
        <v>3419</v>
      </c>
      <c r="G2191" s="176" t="s">
        <v>3419</v>
      </c>
      <c r="H2191" s="144" t="s">
        <v>3415</v>
      </c>
      <c r="I2191" s="176" t="s">
        <v>3416</v>
      </c>
      <c r="J2191" s="103" t="s">
        <v>3417</v>
      </c>
      <c r="K2191" s="176" t="s">
        <v>139</v>
      </c>
      <c r="L2191" s="296">
        <v>1200000</v>
      </c>
    </row>
    <row r="2192" spans="1:12" ht="36" x14ac:dyDescent="0.2">
      <c r="A2192" s="197">
        <f t="shared" si="34"/>
        <v>2191</v>
      </c>
      <c r="B2192" s="167" t="s">
        <v>3316</v>
      </c>
      <c r="C2192" s="176" t="s">
        <v>3412</v>
      </c>
      <c r="D2192" s="176" t="s">
        <v>3413</v>
      </c>
      <c r="E2192" s="176"/>
      <c r="F2192" s="176" t="s">
        <v>3420</v>
      </c>
      <c r="G2192" s="176" t="s">
        <v>3420</v>
      </c>
      <c r="H2192" s="144" t="s">
        <v>3415</v>
      </c>
      <c r="I2192" s="176" t="s">
        <v>3416</v>
      </c>
      <c r="J2192" s="103" t="s">
        <v>3417</v>
      </c>
      <c r="K2192" s="176" t="s">
        <v>2307</v>
      </c>
      <c r="L2192" s="296">
        <v>2000000</v>
      </c>
    </row>
    <row r="2193" spans="1:12" ht="36" x14ac:dyDescent="0.2">
      <c r="A2193" s="197">
        <f t="shared" si="34"/>
        <v>2192</v>
      </c>
      <c r="B2193" s="167" t="s">
        <v>3316</v>
      </c>
      <c r="C2193" s="176" t="s">
        <v>3421</v>
      </c>
      <c r="D2193" s="176" t="s">
        <v>3422</v>
      </c>
      <c r="E2193" s="176"/>
      <c r="F2193" s="176" t="s">
        <v>3423</v>
      </c>
      <c r="G2193" s="176" t="s">
        <v>3423</v>
      </c>
      <c r="H2193" s="144" t="s">
        <v>3424</v>
      </c>
      <c r="I2193" s="176" t="s">
        <v>3425</v>
      </c>
      <c r="J2193" s="103" t="s">
        <v>3426</v>
      </c>
      <c r="K2193" s="176" t="s">
        <v>3427</v>
      </c>
      <c r="L2193" s="296">
        <v>760000</v>
      </c>
    </row>
    <row r="2194" spans="1:12" ht="36" x14ac:dyDescent="0.2">
      <c r="A2194" s="197">
        <f t="shared" si="34"/>
        <v>2193</v>
      </c>
      <c r="B2194" s="19" t="s">
        <v>3909</v>
      </c>
      <c r="C2194" s="178" t="s">
        <v>3428</v>
      </c>
      <c r="D2194" s="178" t="s">
        <v>3429</v>
      </c>
      <c r="E2194" s="177" t="s">
        <v>3430</v>
      </c>
      <c r="F2194" s="176" t="s">
        <v>3431</v>
      </c>
      <c r="G2194" s="176" t="s">
        <v>3431</v>
      </c>
      <c r="H2194" s="175" t="s">
        <v>3432</v>
      </c>
      <c r="I2194" s="175" t="s">
        <v>3433</v>
      </c>
      <c r="J2194" s="175" t="s">
        <v>3434</v>
      </c>
      <c r="K2194" s="7" t="s">
        <v>3435</v>
      </c>
      <c r="L2194" s="297" t="s">
        <v>3436</v>
      </c>
    </row>
    <row r="2195" spans="1:12" ht="36" x14ac:dyDescent="0.2">
      <c r="A2195" s="197">
        <f t="shared" si="34"/>
        <v>2194</v>
      </c>
      <c r="B2195" s="19" t="s">
        <v>3909</v>
      </c>
      <c r="C2195" s="178" t="s">
        <v>3428</v>
      </c>
      <c r="D2195" s="178" t="s">
        <v>3429</v>
      </c>
      <c r="E2195" s="177" t="s">
        <v>5232</v>
      </c>
      <c r="F2195" s="176" t="s">
        <v>3431</v>
      </c>
      <c r="G2195" s="176" t="s">
        <v>3431</v>
      </c>
      <c r="H2195" s="175" t="s">
        <v>3432</v>
      </c>
      <c r="I2195" s="175" t="s">
        <v>3433</v>
      </c>
      <c r="J2195" s="175" t="s">
        <v>3434</v>
      </c>
      <c r="K2195" s="7" t="s">
        <v>3437</v>
      </c>
      <c r="L2195" s="297" t="s">
        <v>3438</v>
      </c>
    </row>
    <row r="2196" spans="1:12" ht="36" x14ac:dyDescent="0.2">
      <c r="A2196" s="197">
        <f t="shared" si="34"/>
        <v>2195</v>
      </c>
      <c r="B2196" s="19" t="s">
        <v>3909</v>
      </c>
      <c r="C2196" s="178" t="s">
        <v>3439</v>
      </c>
      <c r="D2196" s="178" t="s">
        <v>3429</v>
      </c>
      <c r="E2196" s="177" t="s">
        <v>3440</v>
      </c>
      <c r="F2196" s="176" t="s">
        <v>3441</v>
      </c>
      <c r="G2196" s="176" t="s">
        <v>3441</v>
      </c>
      <c r="H2196" s="177" t="s">
        <v>3442</v>
      </c>
      <c r="I2196" s="177" t="s">
        <v>3443</v>
      </c>
      <c r="J2196" s="176" t="s">
        <v>3444</v>
      </c>
      <c r="K2196" s="8" t="s">
        <v>3445</v>
      </c>
      <c r="L2196" s="298" t="s">
        <v>3446</v>
      </c>
    </row>
    <row r="2197" spans="1:12" ht="36" x14ac:dyDescent="0.2">
      <c r="A2197" s="197">
        <f t="shared" si="34"/>
        <v>2196</v>
      </c>
      <c r="B2197" s="19" t="s">
        <v>3909</v>
      </c>
      <c r="C2197" s="178" t="s">
        <v>3439</v>
      </c>
      <c r="D2197" s="178" t="s">
        <v>3429</v>
      </c>
      <c r="E2197" s="177" t="s">
        <v>3967</v>
      </c>
      <c r="F2197" s="176" t="s">
        <v>3978</v>
      </c>
      <c r="G2197" s="176" t="s">
        <v>3978</v>
      </c>
      <c r="H2197" s="177" t="s">
        <v>3442</v>
      </c>
      <c r="I2197" s="177" t="s">
        <v>3989</v>
      </c>
      <c r="J2197" s="176" t="s">
        <v>3444</v>
      </c>
      <c r="K2197" s="8" t="s">
        <v>3447</v>
      </c>
      <c r="L2197" s="299" t="s">
        <v>3448</v>
      </c>
    </row>
    <row r="2198" spans="1:12" ht="36" x14ac:dyDescent="0.2">
      <c r="A2198" s="197">
        <f t="shared" si="34"/>
        <v>2197</v>
      </c>
      <c r="B2198" s="19" t="s">
        <v>3909</v>
      </c>
      <c r="C2198" s="178" t="s">
        <v>3439</v>
      </c>
      <c r="D2198" s="178" t="s">
        <v>3429</v>
      </c>
      <c r="E2198" s="177" t="s">
        <v>3968</v>
      </c>
      <c r="F2198" s="176" t="s">
        <v>3979</v>
      </c>
      <c r="G2198" s="176" t="s">
        <v>3979</v>
      </c>
      <c r="H2198" s="177" t="s">
        <v>3442</v>
      </c>
      <c r="I2198" s="177" t="s">
        <v>3990</v>
      </c>
      <c r="J2198" s="176" t="s">
        <v>3444</v>
      </c>
      <c r="K2198" s="8" t="s">
        <v>3449</v>
      </c>
      <c r="L2198" s="299" t="s">
        <v>3450</v>
      </c>
    </row>
    <row r="2199" spans="1:12" ht="36" x14ac:dyDescent="0.2">
      <c r="A2199" s="197">
        <f t="shared" si="34"/>
        <v>2198</v>
      </c>
      <c r="B2199" s="19" t="s">
        <v>3909</v>
      </c>
      <c r="C2199" s="178" t="s">
        <v>3439</v>
      </c>
      <c r="D2199" s="178" t="s">
        <v>3429</v>
      </c>
      <c r="E2199" s="177" t="s">
        <v>3969</v>
      </c>
      <c r="F2199" s="176" t="s">
        <v>3980</v>
      </c>
      <c r="G2199" s="176" t="s">
        <v>3980</v>
      </c>
      <c r="H2199" s="177" t="s">
        <v>3442</v>
      </c>
      <c r="I2199" s="177" t="s">
        <v>3991</v>
      </c>
      <c r="J2199" s="176" t="s">
        <v>3444</v>
      </c>
      <c r="K2199" s="176" t="s">
        <v>3451</v>
      </c>
      <c r="L2199" s="300">
        <v>2000000</v>
      </c>
    </row>
    <row r="2200" spans="1:12" ht="36" x14ac:dyDescent="0.2">
      <c r="A2200" s="197">
        <f t="shared" si="34"/>
        <v>2199</v>
      </c>
      <c r="B2200" s="19" t="s">
        <v>3909</v>
      </c>
      <c r="C2200" s="178" t="s">
        <v>3439</v>
      </c>
      <c r="D2200" s="178" t="s">
        <v>3429</v>
      </c>
      <c r="E2200" s="177" t="s">
        <v>3970</v>
      </c>
      <c r="F2200" s="176" t="s">
        <v>3981</v>
      </c>
      <c r="G2200" s="176" t="s">
        <v>3981</v>
      </c>
      <c r="H2200" s="177" t="s">
        <v>3442</v>
      </c>
      <c r="I2200" s="177" t="s">
        <v>3992</v>
      </c>
      <c r="J2200" s="176" t="s">
        <v>3444</v>
      </c>
      <c r="K2200" s="176" t="s">
        <v>3452</v>
      </c>
      <c r="L2200" s="300">
        <v>150000</v>
      </c>
    </row>
    <row r="2201" spans="1:12" ht="36" x14ac:dyDescent="0.2">
      <c r="A2201" s="197">
        <f t="shared" si="34"/>
        <v>2200</v>
      </c>
      <c r="B2201" s="19" t="s">
        <v>3909</v>
      </c>
      <c r="C2201" s="178" t="s">
        <v>3439</v>
      </c>
      <c r="D2201" s="178" t="s">
        <v>3429</v>
      </c>
      <c r="E2201" s="177" t="s">
        <v>3971</v>
      </c>
      <c r="F2201" s="176" t="s">
        <v>3982</v>
      </c>
      <c r="G2201" s="176" t="s">
        <v>3982</v>
      </c>
      <c r="H2201" s="177" t="s">
        <v>3442</v>
      </c>
      <c r="I2201" s="177" t="s">
        <v>3993</v>
      </c>
      <c r="J2201" s="176" t="s">
        <v>3444</v>
      </c>
      <c r="K2201" s="176" t="s">
        <v>3453</v>
      </c>
      <c r="L2201" s="300">
        <v>30000</v>
      </c>
    </row>
    <row r="2202" spans="1:12" ht="36" x14ac:dyDescent="0.2">
      <c r="A2202" s="197">
        <f t="shared" si="34"/>
        <v>2201</v>
      </c>
      <c r="B2202" s="19" t="s">
        <v>3909</v>
      </c>
      <c r="C2202" s="178" t="s">
        <v>3439</v>
      </c>
      <c r="D2202" s="178" t="s">
        <v>3429</v>
      </c>
      <c r="E2202" s="177" t="s">
        <v>3972</v>
      </c>
      <c r="F2202" s="176" t="s">
        <v>3983</v>
      </c>
      <c r="G2202" s="176" t="s">
        <v>3983</v>
      </c>
      <c r="H2202" s="177" t="s">
        <v>3442</v>
      </c>
      <c r="I2202" s="177" t="s">
        <v>3994</v>
      </c>
      <c r="J2202" s="176" t="s">
        <v>3444</v>
      </c>
      <c r="K2202" s="176" t="s">
        <v>3454</v>
      </c>
      <c r="L2202" s="300">
        <v>1500000</v>
      </c>
    </row>
    <row r="2203" spans="1:12" ht="36" x14ac:dyDescent="0.2">
      <c r="A2203" s="197">
        <f t="shared" si="34"/>
        <v>2202</v>
      </c>
      <c r="B2203" s="19" t="s">
        <v>3909</v>
      </c>
      <c r="C2203" s="178" t="s">
        <v>3439</v>
      </c>
      <c r="D2203" s="178" t="s">
        <v>3429</v>
      </c>
      <c r="E2203" s="177" t="s">
        <v>3973</v>
      </c>
      <c r="F2203" s="176" t="s">
        <v>3984</v>
      </c>
      <c r="G2203" s="176" t="s">
        <v>3984</v>
      </c>
      <c r="H2203" s="177" t="s">
        <v>3442</v>
      </c>
      <c r="I2203" s="177" t="s">
        <v>3995</v>
      </c>
      <c r="J2203" s="176" t="s">
        <v>3444</v>
      </c>
      <c r="K2203" s="176" t="s">
        <v>3455</v>
      </c>
      <c r="L2203" s="220"/>
    </row>
    <row r="2204" spans="1:12" ht="36" x14ac:dyDescent="0.2">
      <c r="A2204" s="197">
        <f t="shared" si="34"/>
        <v>2203</v>
      </c>
      <c r="B2204" s="19" t="s">
        <v>3909</v>
      </c>
      <c r="C2204" s="178" t="s">
        <v>3439</v>
      </c>
      <c r="D2204" s="178" t="s">
        <v>3429</v>
      </c>
      <c r="E2204" s="177" t="s">
        <v>3974</v>
      </c>
      <c r="F2204" s="176" t="s">
        <v>3985</v>
      </c>
      <c r="G2204" s="176" t="s">
        <v>3985</v>
      </c>
      <c r="H2204" s="177" t="s">
        <v>3442</v>
      </c>
      <c r="I2204" s="177" t="s">
        <v>3996</v>
      </c>
      <c r="J2204" s="176" t="s">
        <v>3444</v>
      </c>
      <c r="K2204" s="176" t="s">
        <v>3456</v>
      </c>
      <c r="L2204" s="220" t="s">
        <v>3457</v>
      </c>
    </row>
    <row r="2205" spans="1:12" ht="48" x14ac:dyDescent="0.2">
      <c r="A2205" s="197">
        <f t="shared" si="34"/>
        <v>2204</v>
      </c>
      <c r="B2205" s="19" t="s">
        <v>3909</v>
      </c>
      <c r="C2205" s="178" t="s">
        <v>3439</v>
      </c>
      <c r="D2205" s="178" t="s">
        <v>3429</v>
      </c>
      <c r="E2205" s="177" t="s">
        <v>3975</v>
      </c>
      <c r="F2205" s="176" t="s">
        <v>3986</v>
      </c>
      <c r="G2205" s="176" t="s">
        <v>3986</v>
      </c>
      <c r="H2205" s="177" t="s">
        <v>3442</v>
      </c>
      <c r="I2205" s="177" t="s">
        <v>3997</v>
      </c>
      <c r="J2205" s="176" t="s">
        <v>3444</v>
      </c>
      <c r="K2205" s="176" t="s">
        <v>3458</v>
      </c>
      <c r="L2205" s="220" t="s">
        <v>3459</v>
      </c>
    </row>
    <row r="2206" spans="1:12" ht="48" x14ac:dyDescent="0.2">
      <c r="A2206" s="197">
        <f t="shared" si="34"/>
        <v>2205</v>
      </c>
      <c r="B2206" s="19" t="s">
        <v>3909</v>
      </c>
      <c r="C2206" s="178" t="s">
        <v>3439</v>
      </c>
      <c r="D2206" s="178" t="s">
        <v>3429</v>
      </c>
      <c r="E2206" s="177" t="s">
        <v>3976</v>
      </c>
      <c r="F2206" s="176" t="s">
        <v>3987</v>
      </c>
      <c r="G2206" s="176" t="s">
        <v>3987</v>
      </c>
      <c r="H2206" s="177" t="s">
        <v>3442</v>
      </c>
      <c r="I2206" s="177" t="s">
        <v>3998</v>
      </c>
      <c r="J2206" s="176" t="s">
        <v>3444</v>
      </c>
      <c r="K2206" s="176" t="s">
        <v>3460</v>
      </c>
      <c r="L2206" s="220" t="s">
        <v>3459</v>
      </c>
    </row>
    <row r="2207" spans="1:12" ht="48" x14ac:dyDescent="0.2">
      <c r="A2207" s="197">
        <f t="shared" si="34"/>
        <v>2206</v>
      </c>
      <c r="B2207" s="19" t="s">
        <v>3909</v>
      </c>
      <c r="C2207" s="178" t="s">
        <v>3439</v>
      </c>
      <c r="D2207" s="178" t="s">
        <v>3429</v>
      </c>
      <c r="E2207" s="177" t="s">
        <v>3977</v>
      </c>
      <c r="F2207" s="176" t="s">
        <v>3988</v>
      </c>
      <c r="G2207" s="176" t="s">
        <v>3988</v>
      </c>
      <c r="H2207" s="177" t="s">
        <v>3442</v>
      </c>
      <c r="I2207" s="177" t="s">
        <v>3999</v>
      </c>
      <c r="J2207" s="176" t="s">
        <v>3444</v>
      </c>
      <c r="K2207" s="176" t="s">
        <v>3461</v>
      </c>
      <c r="L2207" s="301">
        <v>200000</v>
      </c>
    </row>
    <row r="2208" spans="1:12" ht="48" x14ac:dyDescent="0.2">
      <c r="A2208" s="197">
        <f t="shared" si="34"/>
        <v>2207</v>
      </c>
      <c r="B2208" s="19" t="s">
        <v>3909</v>
      </c>
      <c r="C2208" s="178" t="s">
        <v>3462</v>
      </c>
      <c r="D2208" s="176" t="s">
        <v>3463</v>
      </c>
      <c r="E2208" s="177" t="s">
        <v>956</v>
      </c>
      <c r="F2208" s="175" t="s">
        <v>3464</v>
      </c>
      <c r="G2208" s="176" t="s">
        <v>4000</v>
      </c>
      <c r="H2208" s="177" t="s">
        <v>3465</v>
      </c>
      <c r="I2208" s="177" t="s">
        <v>3466</v>
      </c>
      <c r="J2208" s="175" t="s">
        <v>3467</v>
      </c>
      <c r="K2208" s="176" t="s">
        <v>3468</v>
      </c>
      <c r="L2208" s="297" t="s">
        <v>3469</v>
      </c>
    </row>
    <row r="2209" spans="1:12" ht="48" x14ac:dyDescent="0.2">
      <c r="A2209" s="197">
        <f t="shared" si="34"/>
        <v>2208</v>
      </c>
      <c r="B2209" s="19" t="s">
        <v>3909</v>
      </c>
      <c r="C2209" s="178" t="s">
        <v>3462</v>
      </c>
      <c r="D2209" s="176" t="s">
        <v>3463</v>
      </c>
      <c r="E2209" s="177" t="s">
        <v>3943</v>
      </c>
      <c r="F2209" s="175" t="s">
        <v>3951</v>
      </c>
      <c r="G2209" s="176" t="s">
        <v>4001</v>
      </c>
      <c r="H2209" s="177" t="s">
        <v>3465</v>
      </c>
      <c r="I2209" s="177" t="s">
        <v>3959</v>
      </c>
      <c r="J2209" s="175" t="s">
        <v>3467</v>
      </c>
      <c r="K2209" s="176" t="s">
        <v>3470</v>
      </c>
      <c r="L2209" s="297" t="s">
        <v>3471</v>
      </c>
    </row>
    <row r="2210" spans="1:12" ht="48" x14ac:dyDescent="0.2">
      <c r="A2210" s="197">
        <f t="shared" si="34"/>
        <v>2209</v>
      </c>
      <c r="B2210" s="19" t="s">
        <v>3909</v>
      </c>
      <c r="C2210" s="178" t="s">
        <v>3462</v>
      </c>
      <c r="D2210" s="176" t="s">
        <v>3463</v>
      </c>
      <c r="E2210" s="177" t="s">
        <v>3944</v>
      </c>
      <c r="F2210" s="175" t="s">
        <v>3952</v>
      </c>
      <c r="G2210" s="176" t="s">
        <v>4002</v>
      </c>
      <c r="H2210" s="177" t="s">
        <v>3465</v>
      </c>
      <c r="I2210" s="177" t="s">
        <v>3960</v>
      </c>
      <c r="J2210" s="175" t="s">
        <v>3467</v>
      </c>
      <c r="K2210" s="176" t="s">
        <v>3472</v>
      </c>
      <c r="L2210" s="297" t="s">
        <v>3473</v>
      </c>
    </row>
    <row r="2211" spans="1:12" ht="48" x14ac:dyDescent="0.2">
      <c r="A2211" s="197">
        <f t="shared" si="34"/>
        <v>2210</v>
      </c>
      <c r="B2211" s="19" t="s">
        <v>3909</v>
      </c>
      <c r="C2211" s="178" t="s">
        <v>3462</v>
      </c>
      <c r="D2211" s="176" t="s">
        <v>3463</v>
      </c>
      <c r="E2211" s="177" t="s">
        <v>3945</v>
      </c>
      <c r="F2211" s="175" t="s">
        <v>3953</v>
      </c>
      <c r="G2211" s="176" t="s">
        <v>4003</v>
      </c>
      <c r="H2211" s="177" t="s">
        <v>3465</v>
      </c>
      <c r="I2211" s="177" t="s">
        <v>3961</v>
      </c>
      <c r="J2211" s="175" t="s">
        <v>3467</v>
      </c>
      <c r="K2211" s="176" t="s">
        <v>3474</v>
      </c>
      <c r="L2211" s="297" t="s">
        <v>3475</v>
      </c>
    </row>
    <row r="2212" spans="1:12" ht="48" x14ac:dyDescent="0.2">
      <c r="A2212" s="197">
        <f t="shared" si="34"/>
        <v>2211</v>
      </c>
      <c r="B2212" s="19" t="s">
        <v>3909</v>
      </c>
      <c r="C2212" s="178" t="s">
        <v>3462</v>
      </c>
      <c r="D2212" s="176" t="s">
        <v>3463</v>
      </c>
      <c r="E2212" s="177" t="s">
        <v>3946</v>
      </c>
      <c r="F2212" s="175" t="s">
        <v>3954</v>
      </c>
      <c r="G2212" s="176" t="s">
        <v>4004</v>
      </c>
      <c r="H2212" s="177" t="s">
        <v>3465</v>
      </c>
      <c r="I2212" s="177" t="s">
        <v>3962</v>
      </c>
      <c r="J2212" s="175" t="s">
        <v>3467</v>
      </c>
      <c r="K2212" s="176" t="s">
        <v>3476</v>
      </c>
      <c r="L2212" s="297" t="s">
        <v>3477</v>
      </c>
    </row>
    <row r="2213" spans="1:12" ht="48" x14ac:dyDescent="0.2">
      <c r="A2213" s="197">
        <f t="shared" si="34"/>
        <v>2212</v>
      </c>
      <c r="B2213" s="19" t="s">
        <v>3909</v>
      </c>
      <c r="C2213" s="178" t="s">
        <v>3462</v>
      </c>
      <c r="D2213" s="176" t="s">
        <v>3463</v>
      </c>
      <c r="E2213" s="177" t="s">
        <v>3947</v>
      </c>
      <c r="F2213" s="175" t="s">
        <v>3955</v>
      </c>
      <c r="G2213" s="176" t="s">
        <v>4005</v>
      </c>
      <c r="H2213" s="177" t="s">
        <v>3465</v>
      </c>
      <c r="I2213" s="177" t="s">
        <v>3963</v>
      </c>
      <c r="J2213" s="175" t="s">
        <v>3467</v>
      </c>
      <c r="K2213" s="176" t="s">
        <v>3478</v>
      </c>
      <c r="L2213" s="297" t="s">
        <v>3479</v>
      </c>
    </row>
    <row r="2214" spans="1:12" ht="48" x14ac:dyDescent="0.2">
      <c r="A2214" s="197">
        <f t="shared" si="34"/>
        <v>2213</v>
      </c>
      <c r="B2214" s="19" t="s">
        <v>3909</v>
      </c>
      <c r="C2214" s="178" t="s">
        <v>3462</v>
      </c>
      <c r="D2214" s="176" t="s">
        <v>3463</v>
      </c>
      <c r="E2214" s="177" t="s">
        <v>3948</v>
      </c>
      <c r="F2214" s="175" t="s">
        <v>3956</v>
      </c>
      <c r="G2214" s="176" t="s">
        <v>4006</v>
      </c>
      <c r="H2214" s="177" t="s">
        <v>3465</v>
      </c>
      <c r="I2214" s="177" t="s">
        <v>3964</v>
      </c>
      <c r="J2214" s="175" t="s">
        <v>3467</v>
      </c>
      <c r="K2214" s="176" t="s">
        <v>3480</v>
      </c>
      <c r="L2214" s="297" t="s">
        <v>3481</v>
      </c>
    </row>
    <row r="2215" spans="1:12" ht="48" x14ac:dyDescent="0.2">
      <c r="A2215" s="197">
        <f t="shared" si="34"/>
        <v>2214</v>
      </c>
      <c r="B2215" s="19" t="s">
        <v>3909</v>
      </c>
      <c r="C2215" s="178" t="s">
        <v>3462</v>
      </c>
      <c r="D2215" s="176" t="s">
        <v>3463</v>
      </c>
      <c r="E2215" s="177" t="s">
        <v>3949</v>
      </c>
      <c r="F2215" s="175" t="s">
        <v>3957</v>
      </c>
      <c r="G2215" s="176" t="s">
        <v>4007</v>
      </c>
      <c r="H2215" s="177" t="s">
        <v>3465</v>
      </c>
      <c r="I2215" s="177" t="s">
        <v>3965</v>
      </c>
      <c r="J2215" s="175" t="s">
        <v>3467</v>
      </c>
      <c r="K2215" s="176" t="s">
        <v>2324</v>
      </c>
      <c r="L2215" s="297" t="s">
        <v>3482</v>
      </c>
    </row>
    <row r="2216" spans="1:12" ht="48" x14ac:dyDescent="0.2">
      <c r="A2216" s="197">
        <f t="shared" si="34"/>
        <v>2215</v>
      </c>
      <c r="B2216" s="19" t="s">
        <v>3909</v>
      </c>
      <c r="C2216" s="178" t="s">
        <v>3462</v>
      </c>
      <c r="D2216" s="176" t="s">
        <v>3463</v>
      </c>
      <c r="E2216" s="177" t="s">
        <v>3950</v>
      </c>
      <c r="F2216" s="175" t="s">
        <v>3958</v>
      </c>
      <c r="G2216" s="176" t="s">
        <v>4008</v>
      </c>
      <c r="H2216" s="177" t="s">
        <v>3465</v>
      </c>
      <c r="I2216" s="177" t="s">
        <v>3966</v>
      </c>
      <c r="J2216" s="175" t="s">
        <v>3467</v>
      </c>
      <c r="K2216" s="176" t="s">
        <v>3483</v>
      </c>
      <c r="L2216" s="297" t="s">
        <v>3484</v>
      </c>
    </row>
    <row r="2217" spans="1:12" ht="48" x14ac:dyDescent="0.2">
      <c r="A2217" s="197">
        <f t="shared" si="34"/>
        <v>2216</v>
      </c>
      <c r="B2217" s="19" t="s">
        <v>3909</v>
      </c>
      <c r="C2217" s="178" t="s">
        <v>3485</v>
      </c>
      <c r="D2217" s="176" t="s">
        <v>3486</v>
      </c>
      <c r="E2217" s="177" t="s">
        <v>3487</v>
      </c>
      <c r="F2217" s="177" t="s">
        <v>3488</v>
      </c>
      <c r="G2217" s="177" t="s">
        <v>3488</v>
      </c>
      <c r="H2217" s="177" t="s">
        <v>3489</v>
      </c>
      <c r="I2217" s="177" t="s">
        <v>3490</v>
      </c>
      <c r="J2217" s="145" t="s">
        <v>3491</v>
      </c>
      <c r="K2217" s="175" t="s">
        <v>3470</v>
      </c>
      <c r="L2217" s="299">
        <v>240000</v>
      </c>
    </row>
    <row r="2218" spans="1:12" ht="24" customHeight="1" x14ac:dyDescent="0.2">
      <c r="A2218" s="197">
        <f t="shared" si="34"/>
        <v>2217</v>
      </c>
      <c r="B2218" s="19" t="s">
        <v>3909</v>
      </c>
      <c r="C2218" s="176" t="s">
        <v>3492</v>
      </c>
      <c r="D2218" s="176" t="s">
        <v>3493</v>
      </c>
      <c r="E2218" s="175" t="s">
        <v>1303</v>
      </c>
      <c r="F2218" s="175" t="s">
        <v>3494</v>
      </c>
      <c r="G2218" s="175" t="s">
        <v>3494</v>
      </c>
      <c r="H2218" s="175" t="s">
        <v>3495</v>
      </c>
      <c r="I2218" s="175" t="s">
        <v>3496</v>
      </c>
      <c r="J2218" s="176" t="s">
        <v>3497</v>
      </c>
      <c r="K2218" s="178" t="s">
        <v>3498</v>
      </c>
      <c r="L2218" s="299">
        <v>76813291</v>
      </c>
    </row>
    <row r="2219" spans="1:12" ht="48" x14ac:dyDescent="0.2">
      <c r="A2219" s="197">
        <f t="shared" si="34"/>
        <v>2218</v>
      </c>
      <c r="B2219" s="19" t="s">
        <v>3909</v>
      </c>
      <c r="C2219" s="176" t="s">
        <v>3492</v>
      </c>
      <c r="D2219" s="176"/>
      <c r="E2219" s="175" t="s">
        <v>4040</v>
      </c>
      <c r="F2219" s="175" t="s">
        <v>3494</v>
      </c>
      <c r="G2219" s="175" t="s">
        <v>3494</v>
      </c>
      <c r="H2219" s="175" t="s">
        <v>3495</v>
      </c>
      <c r="I2219" s="175" t="s">
        <v>5234</v>
      </c>
      <c r="J2219" s="176" t="s">
        <v>3497</v>
      </c>
      <c r="K2219" s="178" t="s">
        <v>3499</v>
      </c>
      <c r="L2219" s="299">
        <v>65310155</v>
      </c>
    </row>
    <row r="2220" spans="1:12" ht="48" x14ac:dyDescent="0.2">
      <c r="A2220" s="197">
        <f t="shared" si="34"/>
        <v>2219</v>
      </c>
      <c r="B2220" s="19" t="s">
        <v>3909</v>
      </c>
      <c r="C2220" s="176" t="s">
        <v>3500</v>
      </c>
      <c r="D2220" s="176" t="s">
        <v>3501</v>
      </c>
      <c r="E2220" s="175" t="s">
        <v>3502</v>
      </c>
      <c r="F2220" s="175" t="s">
        <v>3503</v>
      </c>
      <c r="G2220" s="175" t="s">
        <v>3503</v>
      </c>
      <c r="H2220" s="175" t="s">
        <v>3504</v>
      </c>
      <c r="I2220" s="175" t="s">
        <v>3505</v>
      </c>
      <c r="J2220" s="176" t="s">
        <v>3506</v>
      </c>
      <c r="K2220" s="176" t="s">
        <v>3507</v>
      </c>
      <c r="L2220" s="302">
        <v>5379174.1799999997</v>
      </c>
    </row>
    <row r="2221" spans="1:12" ht="48" x14ac:dyDescent="0.2">
      <c r="A2221" s="197">
        <f t="shared" si="34"/>
        <v>2220</v>
      </c>
      <c r="B2221" s="19" t="s">
        <v>3909</v>
      </c>
      <c r="C2221" s="176" t="s">
        <v>3508</v>
      </c>
      <c r="D2221" s="176" t="s">
        <v>3509</v>
      </c>
      <c r="E2221" s="175" t="s">
        <v>3510</v>
      </c>
      <c r="F2221" s="176" t="s">
        <v>3511</v>
      </c>
      <c r="G2221" s="176" t="s">
        <v>3511</v>
      </c>
      <c r="H2221" s="175" t="s">
        <v>3512</v>
      </c>
      <c r="I2221" s="175" t="s">
        <v>3513</v>
      </c>
      <c r="J2221" s="176" t="s">
        <v>3514</v>
      </c>
      <c r="K2221" s="176" t="s">
        <v>3515</v>
      </c>
      <c r="L2221" s="300">
        <v>863228</v>
      </c>
    </row>
    <row r="2222" spans="1:12" ht="48" x14ac:dyDescent="0.2">
      <c r="A2222" s="197">
        <f t="shared" si="34"/>
        <v>2221</v>
      </c>
      <c r="B2222" s="19" t="s">
        <v>3909</v>
      </c>
      <c r="C2222" s="176" t="s">
        <v>3508</v>
      </c>
      <c r="D2222" s="176" t="s">
        <v>3509</v>
      </c>
      <c r="E2222" s="175" t="s">
        <v>3934</v>
      </c>
      <c r="F2222" s="176" t="s">
        <v>3925</v>
      </c>
      <c r="G2222" s="176" t="s">
        <v>3925</v>
      </c>
      <c r="H2222" s="175" t="s">
        <v>3512</v>
      </c>
      <c r="I2222" s="175" t="s">
        <v>3916</v>
      </c>
      <c r="J2222" s="176" t="s">
        <v>3514</v>
      </c>
      <c r="K2222" s="176" t="s">
        <v>2337</v>
      </c>
      <c r="L2222" s="300">
        <v>168188</v>
      </c>
    </row>
    <row r="2223" spans="1:12" ht="48" x14ac:dyDescent="0.2">
      <c r="A2223" s="197">
        <f t="shared" si="34"/>
        <v>2222</v>
      </c>
      <c r="B2223" s="19" t="s">
        <v>3909</v>
      </c>
      <c r="C2223" s="176" t="s">
        <v>3508</v>
      </c>
      <c r="D2223" s="176" t="s">
        <v>3509</v>
      </c>
      <c r="E2223" s="175" t="s">
        <v>3935</v>
      </c>
      <c r="F2223" s="176" t="s">
        <v>3926</v>
      </c>
      <c r="G2223" s="176" t="s">
        <v>3926</v>
      </c>
      <c r="H2223" s="175" t="s">
        <v>3512</v>
      </c>
      <c r="I2223" s="175" t="s">
        <v>3917</v>
      </c>
      <c r="J2223" s="176" t="s">
        <v>3514</v>
      </c>
      <c r="K2223" s="176" t="s">
        <v>3516</v>
      </c>
      <c r="L2223" s="300">
        <v>499240</v>
      </c>
    </row>
    <row r="2224" spans="1:12" ht="48" x14ac:dyDescent="0.2">
      <c r="A2224" s="197">
        <f t="shared" si="34"/>
        <v>2223</v>
      </c>
      <c r="B2224" s="19" t="s">
        <v>3909</v>
      </c>
      <c r="C2224" s="176" t="s">
        <v>3508</v>
      </c>
      <c r="D2224" s="176" t="s">
        <v>3509</v>
      </c>
      <c r="E2224" s="175" t="s">
        <v>3936</v>
      </c>
      <c r="F2224" s="176" t="s">
        <v>3927</v>
      </c>
      <c r="G2224" s="176" t="s">
        <v>3927</v>
      </c>
      <c r="H2224" s="175" t="s">
        <v>3512</v>
      </c>
      <c r="I2224" s="175" t="s">
        <v>3918</v>
      </c>
      <c r="J2224" s="176" t="s">
        <v>3514</v>
      </c>
      <c r="K2224" s="176" t="s">
        <v>3517</v>
      </c>
      <c r="L2224" s="300">
        <v>114722</v>
      </c>
    </row>
    <row r="2225" spans="1:12" ht="48" x14ac:dyDescent="0.2">
      <c r="A2225" s="197">
        <f t="shared" si="34"/>
        <v>2224</v>
      </c>
      <c r="B2225" s="19" t="s">
        <v>3909</v>
      </c>
      <c r="C2225" s="176" t="s">
        <v>3508</v>
      </c>
      <c r="D2225" s="176" t="s">
        <v>3509</v>
      </c>
      <c r="E2225" s="175" t="s">
        <v>3937</v>
      </c>
      <c r="F2225" s="176" t="s">
        <v>3928</v>
      </c>
      <c r="G2225" s="176" t="s">
        <v>3928</v>
      </c>
      <c r="H2225" s="175" t="s">
        <v>3512</v>
      </c>
      <c r="I2225" s="175" t="s">
        <v>3919</v>
      </c>
      <c r="J2225" s="176" t="s">
        <v>3514</v>
      </c>
      <c r="K2225" s="176" t="s">
        <v>3518</v>
      </c>
      <c r="L2225" s="210" t="s">
        <v>3519</v>
      </c>
    </row>
    <row r="2226" spans="1:12" ht="48" x14ac:dyDescent="0.2">
      <c r="A2226" s="197">
        <f t="shared" si="34"/>
        <v>2225</v>
      </c>
      <c r="B2226" s="19" t="s">
        <v>3909</v>
      </c>
      <c r="C2226" s="176" t="s">
        <v>3508</v>
      </c>
      <c r="D2226" s="176" t="s">
        <v>3509</v>
      </c>
      <c r="E2226" s="175" t="s">
        <v>3938</v>
      </c>
      <c r="F2226" s="176" t="s">
        <v>3929</v>
      </c>
      <c r="G2226" s="176" t="s">
        <v>3929</v>
      </c>
      <c r="H2226" s="175" t="s">
        <v>3512</v>
      </c>
      <c r="I2226" s="175" t="s">
        <v>3920</v>
      </c>
      <c r="J2226" s="176" t="s">
        <v>3514</v>
      </c>
      <c r="K2226" s="176" t="s">
        <v>3427</v>
      </c>
      <c r="L2226" s="300">
        <v>1708509</v>
      </c>
    </row>
    <row r="2227" spans="1:12" ht="48" x14ac:dyDescent="0.2">
      <c r="A2227" s="197">
        <f t="shared" si="34"/>
        <v>2226</v>
      </c>
      <c r="B2227" s="19" t="s">
        <v>3909</v>
      </c>
      <c r="C2227" s="176" t="s">
        <v>3508</v>
      </c>
      <c r="D2227" s="176" t="s">
        <v>3509</v>
      </c>
      <c r="E2227" s="175" t="s">
        <v>3939</v>
      </c>
      <c r="F2227" s="176" t="s">
        <v>3930</v>
      </c>
      <c r="G2227" s="176" t="s">
        <v>3930</v>
      </c>
      <c r="H2227" s="175" t="s">
        <v>3512</v>
      </c>
      <c r="I2227" s="175" t="s">
        <v>3921</v>
      </c>
      <c r="J2227" s="176" t="s">
        <v>3514</v>
      </c>
      <c r="K2227" s="176" t="s">
        <v>3520</v>
      </c>
      <c r="L2227" s="300">
        <v>51724</v>
      </c>
    </row>
    <row r="2228" spans="1:12" ht="48" x14ac:dyDescent="0.2">
      <c r="A2228" s="197">
        <f t="shared" si="34"/>
        <v>2227</v>
      </c>
      <c r="B2228" s="19" t="s">
        <v>3909</v>
      </c>
      <c r="C2228" s="176" t="s">
        <v>3508</v>
      </c>
      <c r="D2228" s="176" t="s">
        <v>3509</v>
      </c>
      <c r="E2228" s="175" t="s">
        <v>3940</v>
      </c>
      <c r="F2228" s="176" t="s">
        <v>3931</v>
      </c>
      <c r="G2228" s="176" t="s">
        <v>3931</v>
      </c>
      <c r="H2228" s="175" t="s">
        <v>3512</v>
      </c>
      <c r="I2228" s="175" t="s">
        <v>3922</v>
      </c>
      <c r="J2228" s="176" t="s">
        <v>3514</v>
      </c>
      <c r="K2228" s="176" t="s">
        <v>3521</v>
      </c>
      <c r="L2228" s="300">
        <v>82700</v>
      </c>
    </row>
    <row r="2229" spans="1:12" ht="48" x14ac:dyDescent="0.2">
      <c r="A2229" s="197">
        <f t="shared" si="34"/>
        <v>2228</v>
      </c>
      <c r="B2229" s="19" t="s">
        <v>3909</v>
      </c>
      <c r="C2229" s="176" t="s">
        <v>3508</v>
      </c>
      <c r="D2229" s="176" t="s">
        <v>3509</v>
      </c>
      <c r="E2229" s="175" t="s">
        <v>3941</v>
      </c>
      <c r="F2229" s="176" t="s">
        <v>3932</v>
      </c>
      <c r="G2229" s="176" t="s">
        <v>3932</v>
      </c>
      <c r="H2229" s="175" t="s">
        <v>3512</v>
      </c>
      <c r="I2229" s="175" t="s">
        <v>3923</v>
      </c>
      <c r="J2229" s="176" t="s">
        <v>3514</v>
      </c>
      <c r="K2229" s="176" t="s">
        <v>3189</v>
      </c>
      <c r="L2229" s="300">
        <v>267822</v>
      </c>
    </row>
    <row r="2230" spans="1:12" ht="48" x14ac:dyDescent="0.2">
      <c r="A2230" s="197">
        <f t="shared" si="34"/>
        <v>2229</v>
      </c>
      <c r="B2230" s="19" t="s">
        <v>3909</v>
      </c>
      <c r="C2230" s="176" t="s">
        <v>3508</v>
      </c>
      <c r="D2230" s="176" t="s">
        <v>3509</v>
      </c>
      <c r="E2230" s="175" t="s">
        <v>3942</v>
      </c>
      <c r="F2230" s="176" t="s">
        <v>3933</v>
      </c>
      <c r="G2230" s="176" t="s">
        <v>3933</v>
      </c>
      <c r="H2230" s="175" t="s">
        <v>3512</v>
      </c>
      <c r="I2230" s="175" t="s">
        <v>3924</v>
      </c>
      <c r="J2230" s="176" t="s">
        <v>3514</v>
      </c>
      <c r="K2230" s="176" t="s">
        <v>3522</v>
      </c>
      <c r="L2230" s="300">
        <v>104084</v>
      </c>
    </row>
    <row r="2231" spans="1:12" ht="48" x14ac:dyDescent="0.2">
      <c r="A2231" s="197">
        <f t="shared" si="34"/>
        <v>2230</v>
      </c>
      <c r="B2231" s="19" t="s">
        <v>3909</v>
      </c>
      <c r="C2231" s="176" t="s">
        <v>3523</v>
      </c>
      <c r="D2231" s="176" t="s">
        <v>3524</v>
      </c>
      <c r="E2231" s="175" t="s">
        <v>3525</v>
      </c>
      <c r="F2231" s="176" t="s">
        <v>3526</v>
      </c>
      <c r="G2231" s="176" t="s">
        <v>3527</v>
      </c>
      <c r="H2231" s="175" t="s">
        <v>3528</v>
      </c>
      <c r="I2231" s="175" t="s">
        <v>3529</v>
      </c>
      <c r="J2231" s="176" t="s">
        <v>3530</v>
      </c>
      <c r="K2231" s="176" t="s">
        <v>2337</v>
      </c>
      <c r="L2231" s="300">
        <v>1050470</v>
      </c>
    </row>
    <row r="2232" spans="1:12" ht="48" x14ac:dyDescent="0.2">
      <c r="A2232" s="197">
        <f t="shared" si="34"/>
        <v>2231</v>
      </c>
      <c r="B2232" s="19" t="s">
        <v>3909</v>
      </c>
      <c r="C2232" s="176" t="s">
        <v>3523</v>
      </c>
      <c r="D2232" s="176" t="s">
        <v>3524</v>
      </c>
      <c r="E2232" s="175" t="s">
        <v>3910</v>
      </c>
      <c r="F2232" s="176" t="s">
        <v>3526</v>
      </c>
      <c r="G2232" s="176" t="s">
        <v>3527</v>
      </c>
      <c r="H2232" s="175" t="s">
        <v>3528</v>
      </c>
      <c r="I2232" s="175" t="s">
        <v>3913</v>
      </c>
      <c r="J2232" s="176" t="s">
        <v>3530</v>
      </c>
      <c r="K2232" s="176" t="s">
        <v>3427</v>
      </c>
      <c r="L2232" s="300">
        <v>4311264</v>
      </c>
    </row>
    <row r="2233" spans="1:12" ht="48" x14ac:dyDescent="0.2">
      <c r="A2233" s="197">
        <f t="shared" si="34"/>
        <v>2232</v>
      </c>
      <c r="B2233" s="19" t="s">
        <v>3909</v>
      </c>
      <c r="C2233" s="176" t="s">
        <v>3523</v>
      </c>
      <c r="D2233" s="176" t="s">
        <v>3524</v>
      </c>
      <c r="E2233" s="175" t="s">
        <v>3911</v>
      </c>
      <c r="F2233" s="176" t="s">
        <v>3526</v>
      </c>
      <c r="G2233" s="176" t="s">
        <v>3527</v>
      </c>
      <c r="H2233" s="175" t="s">
        <v>3528</v>
      </c>
      <c r="I2233" s="175" t="s">
        <v>3914</v>
      </c>
      <c r="J2233" s="176" t="s">
        <v>3530</v>
      </c>
      <c r="K2233" s="176" t="s">
        <v>3189</v>
      </c>
      <c r="L2233" s="300">
        <v>1068542</v>
      </c>
    </row>
    <row r="2234" spans="1:12" ht="48" x14ac:dyDescent="0.2">
      <c r="A2234" s="197">
        <f t="shared" si="34"/>
        <v>2233</v>
      </c>
      <c r="B2234" s="19" t="s">
        <v>3909</v>
      </c>
      <c r="C2234" s="176" t="s">
        <v>3523</v>
      </c>
      <c r="D2234" s="176" t="s">
        <v>3524</v>
      </c>
      <c r="E2234" s="175" t="s">
        <v>3912</v>
      </c>
      <c r="F2234" s="176" t="s">
        <v>3526</v>
      </c>
      <c r="G2234" s="176" t="s">
        <v>3527</v>
      </c>
      <c r="H2234" s="175" t="s">
        <v>3528</v>
      </c>
      <c r="I2234" s="175" t="s">
        <v>3915</v>
      </c>
      <c r="J2234" s="176" t="s">
        <v>3530</v>
      </c>
      <c r="K2234" s="176" t="s">
        <v>3531</v>
      </c>
      <c r="L2234" s="300">
        <v>164542</v>
      </c>
    </row>
    <row r="2235" spans="1:12" ht="39.75" customHeight="1" x14ac:dyDescent="0.2">
      <c r="A2235" s="197">
        <f t="shared" si="34"/>
        <v>2234</v>
      </c>
      <c r="B2235" s="19" t="s">
        <v>3909</v>
      </c>
      <c r="C2235" s="176" t="s">
        <v>3532</v>
      </c>
      <c r="D2235" s="176" t="s">
        <v>3533</v>
      </c>
      <c r="E2235" s="175" t="s">
        <v>3534</v>
      </c>
      <c r="F2235" s="178" t="s">
        <v>3535</v>
      </c>
      <c r="G2235" s="178" t="s">
        <v>3535</v>
      </c>
      <c r="H2235" s="175" t="s">
        <v>3536</v>
      </c>
      <c r="I2235" s="175" t="s">
        <v>3537</v>
      </c>
      <c r="J2235" s="176" t="s">
        <v>3538</v>
      </c>
      <c r="K2235" s="176" t="s">
        <v>3539</v>
      </c>
      <c r="L2235" s="210" t="s">
        <v>3540</v>
      </c>
    </row>
    <row r="2236" spans="1:12" ht="24.75" customHeight="1" x14ac:dyDescent="0.2">
      <c r="A2236" s="197">
        <f t="shared" si="34"/>
        <v>2235</v>
      </c>
      <c r="B2236" s="19" t="s">
        <v>3909</v>
      </c>
      <c r="C2236" s="176" t="s">
        <v>3532</v>
      </c>
      <c r="D2236" s="176" t="s">
        <v>3533</v>
      </c>
      <c r="E2236" s="175" t="s">
        <v>3887</v>
      </c>
      <c r="F2236" s="178" t="s">
        <v>3535</v>
      </c>
      <c r="G2236" s="178" t="s">
        <v>3535</v>
      </c>
      <c r="H2236" s="175" t="s">
        <v>3536</v>
      </c>
      <c r="I2236" s="175" t="s">
        <v>4009</v>
      </c>
      <c r="J2236" s="176" t="s">
        <v>3538</v>
      </c>
      <c r="K2236" s="10" t="s">
        <v>3541</v>
      </c>
      <c r="L2236" s="303" t="s">
        <v>3542</v>
      </c>
    </row>
    <row r="2237" spans="1:12" ht="36" x14ac:dyDescent="0.2">
      <c r="A2237" s="197">
        <f t="shared" si="34"/>
        <v>2236</v>
      </c>
      <c r="B2237" s="19" t="s">
        <v>3909</v>
      </c>
      <c r="C2237" s="176" t="s">
        <v>3532</v>
      </c>
      <c r="D2237" s="176" t="s">
        <v>3533</v>
      </c>
      <c r="E2237" s="175" t="s">
        <v>3888</v>
      </c>
      <c r="F2237" s="178" t="s">
        <v>3535</v>
      </c>
      <c r="G2237" s="178" t="s">
        <v>3535</v>
      </c>
      <c r="H2237" s="175" t="s">
        <v>3536</v>
      </c>
      <c r="I2237" s="175" t="s">
        <v>4010</v>
      </c>
      <c r="J2237" s="176" t="s">
        <v>3538</v>
      </c>
      <c r="K2237" s="10" t="s">
        <v>3543</v>
      </c>
      <c r="L2237" s="225">
        <v>338329.59999999998</v>
      </c>
    </row>
    <row r="2238" spans="1:12" ht="36" x14ac:dyDescent="0.2">
      <c r="A2238" s="197">
        <f t="shared" si="34"/>
        <v>2237</v>
      </c>
      <c r="B2238" s="19" t="s">
        <v>3909</v>
      </c>
      <c r="C2238" s="176" t="s">
        <v>3532</v>
      </c>
      <c r="D2238" s="176" t="s">
        <v>3533</v>
      </c>
      <c r="E2238" s="175" t="s">
        <v>3889</v>
      </c>
      <c r="F2238" s="178" t="s">
        <v>3535</v>
      </c>
      <c r="G2238" s="178" t="s">
        <v>3535</v>
      </c>
      <c r="H2238" s="175" t="s">
        <v>3536</v>
      </c>
      <c r="I2238" s="175" t="s">
        <v>4011</v>
      </c>
      <c r="J2238" s="176" t="s">
        <v>3538</v>
      </c>
      <c r="K2238" s="10" t="s">
        <v>3544</v>
      </c>
      <c r="L2238" s="225">
        <v>88851.99</v>
      </c>
    </row>
    <row r="2239" spans="1:12" ht="24.75" customHeight="1" x14ac:dyDescent="0.2">
      <c r="A2239" s="197">
        <f t="shared" si="34"/>
        <v>2238</v>
      </c>
      <c r="B2239" s="19" t="s">
        <v>3909</v>
      </c>
      <c r="C2239" s="176" t="s">
        <v>3532</v>
      </c>
      <c r="D2239" s="176" t="s">
        <v>3533</v>
      </c>
      <c r="E2239" s="175" t="s">
        <v>3890</v>
      </c>
      <c r="F2239" s="178" t="s">
        <v>3535</v>
      </c>
      <c r="G2239" s="178" t="s">
        <v>3535</v>
      </c>
      <c r="H2239" s="175" t="s">
        <v>3536</v>
      </c>
      <c r="I2239" s="175" t="s">
        <v>4012</v>
      </c>
      <c r="J2239" s="176" t="s">
        <v>3538</v>
      </c>
      <c r="K2239" s="10" t="s">
        <v>3472</v>
      </c>
      <c r="L2239" s="303">
        <v>260</v>
      </c>
    </row>
    <row r="2240" spans="1:12" ht="36" x14ac:dyDescent="0.2">
      <c r="A2240" s="197">
        <f t="shared" si="34"/>
        <v>2239</v>
      </c>
      <c r="B2240" s="19" t="s">
        <v>3909</v>
      </c>
      <c r="C2240" s="176" t="s">
        <v>3532</v>
      </c>
      <c r="D2240" s="176" t="s">
        <v>3533</v>
      </c>
      <c r="E2240" s="175" t="s">
        <v>3891</v>
      </c>
      <c r="F2240" s="178" t="s">
        <v>3535</v>
      </c>
      <c r="G2240" s="178" t="s">
        <v>3535</v>
      </c>
      <c r="H2240" s="175" t="s">
        <v>3536</v>
      </c>
      <c r="I2240" s="175" t="s">
        <v>4013</v>
      </c>
      <c r="J2240" s="176" t="s">
        <v>3538</v>
      </c>
      <c r="K2240" s="10" t="s">
        <v>3545</v>
      </c>
      <c r="L2240" s="303" t="s">
        <v>3546</v>
      </c>
    </row>
    <row r="2241" spans="1:12" ht="36" x14ac:dyDescent="0.2">
      <c r="A2241" s="197">
        <f t="shared" si="34"/>
        <v>2240</v>
      </c>
      <c r="B2241" s="19" t="s">
        <v>3909</v>
      </c>
      <c r="C2241" s="176" t="s">
        <v>3532</v>
      </c>
      <c r="D2241" s="176" t="s">
        <v>3533</v>
      </c>
      <c r="E2241" s="175" t="s">
        <v>3892</v>
      </c>
      <c r="F2241" s="178" t="s">
        <v>3535</v>
      </c>
      <c r="G2241" s="178" t="s">
        <v>3535</v>
      </c>
      <c r="H2241" s="175" t="s">
        <v>3536</v>
      </c>
      <c r="I2241" s="175" t="s">
        <v>4014</v>
      </c>
      <c r="J2241" s="176" t="s">
        <v>3538</v>
      </c>
      <c r="K2241" s="10" t="s">
        <v>3547</v>
      </c>
      <c r="L2241" s="303" t="s">
        <v>3548</v>
      </c>
    </row>
    <row r="2242" spans="1:12" ht="36" x14ac:dyDescent="0.2">
      <c r="A2242" s="197">
        <f t="shared" si="34"/>
        <v>2241</v>
      </c>
      <c r="B2242" s="19" t="s">
        <v>3909</v>
      </c>
      <c r="C2242" s="176" t="s">
        <v>3532</v>
      </c>
      <c r="D2242" s="176" t="s">
        <v>3533</v>
      </c>
      <c r="E2242" s="175" t="s">
        <v>3893</v>
      </c>
      <c r="F2242" s="178" t="s">
        <v>3535</v>
      </c>
      <c r="G2242" s="178" t="s">
        <v>3535</v>
      </c>
      <c r="H2242" s="175" t="s">
        <v>3536</v>
      </c>
      <c r="I2242" s="175" t="s">
        <v>4015</v>
      </c>
      <c r="J2242" s="176" t="s">
        <v>3538</v>
      </c>
      <c r="K2242" s="10" t="s">
        <v>3549</v>
      </c>
      <c r="L2242" s="303" t="s">
        <v>3550</v>
      </c>
    </row>
    <row r="2243" spans="1:12" ht="36" x14ac:dyDescent="0.2">
      <c r="A2243" s="197">
        <f t="shared" si="34"/>
        <v>2242</v>
      </c>
      <c r="B2243" s="19" t="s">
        <v>3909</v>
      </c>
      <c r="C2243" s="176" t="s">
        <v>3532</v>
      </c>
      <c r="D2243" s="176" t="s">
        <v>3533</v>
      </c>
      <c r="E2243" s="175" t="s">
        <v>3894</v>
      </c>
      <c r="F2243" s="178" t="s">
        <v>3535</v>
      </c>
      <c r="G2243" s="178" t="s">
        <v>3535</v>
      </c>
      <c r="H2243" s="175" t="s">
        <v>3536</v>
      </c>
      <c r="I2243" s="175" t="s">
        <v>4016</v>
      </c>
      <c r="J2243" s="176" t="s">
        <v>3538</v>
      </c>
      <c r="K2243" s="10" t="s">
        <v>3551</v>
      </c>
      <c r="L2243" s="303" t="s">
        <v>3552</v>
      </c>
    </row>
    <row r="2244" spans="1:12" ht="36" x14ac:dyDescent="0.2">
      <c r="A2244" s="197">
        <f t="shared" si="34"/>
        <v>2243</v>
      </c>
      <c r="B2244" s="19" t="s">
        <v>3909</v>
      </c>
      <c r="C2244" s="176" t="s">
        <v>3532</v>
      </c>
      <c r="D2244" s="176" t="s">
        <v>3533</v>
      </c>
      <c r="E2244" s="175" t="s">
        <v>3895</v>
      </c>
      <c r="F2244" s="178" t="s">
        <v>3535</v>
      </c>
      <c r="G2244" s="178" t="s">
        <v>3535</v>
      </c>
      <c r="H2244" s="175" t="s">
        <v>3536</v>
      </c>
      <c r="I2244" s="175" t="s">
        <v>4017</v>
      </c>
      <c r="J2244" s="176" t="s">
        <v>3538</v>
      </c>
      <c r="K2244" s="10" t="s">
        <v>3553</v>
      </c>
      <c r="L2244" s="303" t="s">
        <v>3554</v>
      </c>
    </row>
    <row r="2245" spans="1:12" ht="36" x14ac:dyDescent="0.2">
      <c r="A2245" s="197">
        <f t="shared" si="34"/>
        <v>2244</v>
      </c>
      <c r="B2245" s="19" t="s">
        <v>3909</v>
      </c>
      <c r="C2245" s="176" t="s">
        <v>3532</v>
      </c>
      <c r="D2245" s="176" t="s">
        <v>3533</v>
      </c>
      <c r="E2245" s="175" t="s">
        <v>3896</v>
      </c>
      <c r="F2245" s="178" t="s">
        <v>3535</v>
      </c>
      <c r="G2245" s="178" t="s">
        <v>3535</v>
      </c>
      <c r="H2245" s="175" t="s">
        <v>3536</v>
      </c>
      <c r="I2245" s="175" t="s">
        <v>4018</v>
      </c>
      <c r="J2245" s="176" t="s">
        <v>3538</v>
      </c>
      <c r="K2245" s="10" t="s">
        <v>3555</v>
      </c>
      <c r="L2245" s="303" t="s">
        <v>3556</v>
      </c>
    </row>
    <row r="2246" spans="1:12" ht="36" x14ac:dyDescent="0.2">
      <c r="A2246" s="197">
        <f t="shared" ref="A2246:A2309" si="35">A2245+1</f>
        <v>2245</v>
      </c>
      <c r="B2246" s="19" t="s">
        <v>3909</v>
      </c>
      <c r="C2246" s="176" t="s">
        <v>3532</v>
      </c>
      <c r="D2246" s="176" t="s">
        <v>3533</v>
      </c>
      <c r="E2246" s="175" t="s">
        <v>3897</v>
      </c>
      <c r="F2246" s="178" t="s">
        <v>3535</v>
      </c>
      <c r="G2246" s="178" t="s">
        <v>3535</v>
      </c>
      <c r="H2246" s="175" t="s">
        <v>3536</v>
      </c>
      <c r="I2246" s="175" t="s">
        <v>4019</v>
      </c>
      <c r="J2246" s="176" t="s">
        <v>3538</v>
      </c>
      <c r="K2246" s="10" t="s">
        <v>3557</v>
      </c>
      <c r="L2246" s="303" t="s">
        <v>3558</v>
      </c>
    </row>
    <row r="2247" spans="1:12" ht="36" x14ac:dyDescent="0.2">
      <c r="A2247" s="197">
        <f t="shared" si="35"/>
        <v>2246</v>
      </c>
      <c r="B2247" s="19" t="s">
        <v>3909</v>
      </c>
      <c r="C2247" s="176" t="s">
        <v>3532</v>
      </c>
      <c r="D2247" s="176" t="s">
        <v>3533</v>
      </c>
      <c r="E2247" s="175" t="s">
        <v>3898</v>
      </c>
      <c r="F2247" s="178" t="s">
        <v>3535</v>
      </c>
      <c r="G2247" s="178" t="s">
        <v>3535</v>
      </c>
      <c r="H2247" s="175" t="s">
        <v>3536</v>
      </c>
      <c r="I2247" s="175" t="s">
        <v>4020</v>
      </c>
      <c r="J2247" s="176" t="s">
        <v>3538</v>
      </c>
      <c r="K2247" s="10" t="s">
        <v>3559</v>
      </c>
      <c r="L2247" s="303" t="s">
        <v>3560</v>
      </c>
    </row>
    <row r="2248" spans="1:12" ht="36" x14ac:dyDescent="0.2">
      <c r="A2248" s="197">
        <f t="shared" si="35"/>
        <v>2247</v>
      </c>
      <c r="B2248" s="19" t="s">
        <v>3909</v>
      </c>
      <c r="C2248" s="176" t="s">
        <v>3532</v>
      </c>
      <c r="D2248" s="176" t="s">
        <v>3533</v>
      </c>
      <c r="E2248" s="175" t="s">
        <v>2445</v>
      </c>
      <c r="F2248" s="178" t="s">
        <v>3535</v>
      </c>
      <c r="G2248" s="178" t="s">
        <v>3535</v>
      </c>
      <c r="H2248" s="175" t="s">
        <v>3536</v>
      </c>
      <c r="I2248" s="175" t="s">
        <v>4021</v>
      </c>
      <c r="J2248" s="176" t="s">
        <v>3538</v>
      </c>
      <c r="K2248" s="10" t="s">
        <v>3561</v>
      </c>
      <c r="L2248" s="303" t="s">
        <v>3562</v>
      </c>
    </row>
    <row r="2249" spans="1:12" ht="36" x14ac:dyDescent="0.2">
      <c r="A2249" s="197">
        <f t="shared" si="35"/>
        <v>2248</v>
      </c>
      <c r="B2249" s="19" t="s">
        <v>3909</v>
      </c>
      <c r="C2249" s="176" t="s">
        <v>3532</v>
      </c>
      <c r="D2249" s="176" t="s">
        <v>3533</v>
      </c>
      <c r="E2249" s="175" t="s">
        <v>3899</v>
      </c>
      <c r="F2249" s="178" t="s">
        <v>3535</v>
      </c>
      <c r="G2249" s="178" t="s">
        <v>3535</v>
      </c>
      <c r="H2249" s="175" t="s">
        <v>3536</v>
      </c>
      <c r="I2249" s="175" t="s">
        <v>4022</v>
      </c>
      <c r="J2249" s="176" t="s">
        <v>3538</v>
      </c>
      <c r="K2249" s="10" t="s">
        <v>3563</v>
      </c>
      <c r="L2249" s="303" t="s">
        <v>3564</v>
      </c>
    </row>
    <row r="2250" spans="1:12" ht="36" x14ac:dyDescent="0.2">
      <c r="A2250" s="197">
        <f t="shared" si="35"/>
        <v>2249</v>
      </c>
      <c r="B2250" s="19" t="s">
        <v>3909</v>
      </c>
      <c r="C2250" s="176" t="s">
        <v>3532</v>
      </c>
      <c r="D2250" s="176" t="s">
        <v>3533</v>
      </c>
      <c r="E2250" s="175" t="s">
        <v>3900</v>
      </c>
      <c r="F2250" s="178" t="s">
        <v>3535</v>
      </c>
      <c r="G2250" s="178" t="s">
        <v>3535</v>
      </c>
      <c r="H2250" s="175" t="s">
        <v>3536</v>
      </c>
      <c r="I2250" s="175" t="s">
        <v>4023</v>
      </c>
      <c r="J2250" s="176" t="s">
        <v>3538</v>
      </c>
      <c r="K2250" s="10" t="s">
        <v>3565</v>
      </c>
      <c r="L2250" s="304">
        <v>106200</v>
      </c>
    </row>
    <row r="2251" spans="1:12" ht="36" x14ac:dyDescent="0.2">
      <c r="A2251" s="197">
        <f t="shared" si="35"/>
        <v>2250</v>
      </c>
      <c r="B2251" s="19" t="s">
        <v>3909</v>
      </c>
      <c r="C2251" s="176" t="s">
        <v>3532</v>
      </c>
      <c r="D2251" s="176" t="s">
        <v>3533</v>
      </c>
      <c r="E2251" s="175" t="s">
        <v>3901</v>
      </c>
      <c r="F2251" s="178" t="s">
        <v>3535</v>
      </c>
      <c r="G2251" s="178" t="s">
        <v>3535</v>
      </c>
      <c r="H2251" s="175" t="s">
        <v>3536</v>
      </c>
      <c r="I2251" s="175" t="s">
        <v>4024</v>
      </c>
      <c r="J2251" s="176" t="s">
        <v>3538</v>
      </c>
      <c r="K2251" s="10" t="s">
        <v>3566</v>
      </c>
      <c r="L2251" s="304">
        <v>137000</v>
      </c>
    </row>
    <row r="2252" spans="1:12" ht="36" x14ac:dyDescent="0.2">
      <c r="A2252" s="197">
        <f t="shared" si="35"/>
        <v>2251</v>
      </c>
      <c r="B2252" s="19" t="s">
        <v>3909</v>
      </c>
      <c r="C2252" s="176" t="s">
        <v>3532</v>
      </c>
      <c r="D2252" s="176" t="s">
        <v>3533</v>
      </c>
      <c r="E2252" s="175" t="s">
        <v>3902</v>
      </c>
      <c r="F2252" s="178" t="s">
        <v>3535</v>
      </c>
      <c r="G2252" s="178" t="s">
        <v>3535</v>
      </c>
      <c r="H2252" s="175" t="s">
        <v>3536</v>
      </c>
      <c r="I2252" s="175" t="s">
        <v>4025</v>
      </c>
      <c r="J2252" s="176" t="s">
        <v>3538</v>
      </c>
      <c r="K2252" s="10" t="s">
        <v>3567</v>
      </c>
      <c r="L2252" s="303" t="s">
        <v>3568</v>
      </c>
    </row>
    <row r="2253" spans="1:12" ht="36" x14ac:dyDescent="0.2">
      <c r="A2253" s="197">
        <f t="shared" si="35"/>
        <v>2252</v>
      </c>
      <c r="B2253" s="19" t="s">
        <v>3909</v>
      </c>
      <c r="C2253" s="176" t="s">
        <v>3532</v>
      </c>
      <c r="D2253" s="176" t="s">
        <v>3533</v>
      </c>
      <c r="E2253" s="175" t="s">
        <v>3903</v>
      </c>
      <c r="F2253" s="178" t="s">
        <v>3535</v>
      </c>
      <c r="G2253" s="178" t="s">
        <v>3535</v>
      </c>
      <c r="H2253" s="175" t="s">
        <v>3536</v>
      </c>
      <c r="I2253" s="175" t="s">
        <v>4026</v>
      </c>
      <c r="J2253" s="176" t="s">
        <v>3538</v>
      </c>
      <c r="K2253" s="10" t="s">
        <v>3569</v>
      </c>
      <c r="L2253" s="304">
        <v>11279</v>
      </c>
    </row>
    <row r="2254" spans="1:12" ht="36" x14ac:dyDescent="0.2">
      <c r="A2254" s="197">
        <f t="shared" si="35"/>
        <v>2253</v>
      </c>
      <c r="B2254" s="19" t="s">
        <v>3909</v>
      </c>
      <c r="C2254" s="176" t="s">
        <v>3532</v>
      </c>
      <c r="D2254" s="176" t="s">
        <v>3533</v>
      </c>
      <c r="E2254" s="175" t="s">
        <v>3904</v>
      </c>
      <c r="F2254" s="178" t="s">
        <v>3535</v>
      </c>
      <c r="G2254" s="178" t="s">
        <v>3535</v>
      </c>
      <c r="H2254" s="175" t="s">
        <v>3536</v>
      </c>
      <c r="I2254" s="175" t="s">
        <v>4027</v>
      </c>
      <c r="J2254" s="176" t="s">
        <v>3538</v>
      </c>
      <c r="K2254" s="10" t="s">
        <v>3570</v>
      </c>
      <c r="L2254" s="303" t="s">
        <v>3571</v>
      </c>
    </row>
    <row r="2255" spans="1:12" ht="36" x14ac:dyDescent="0.2">
      <c r="A2255" s="197">
        <f t="shared" si="35"/>
        <v>2254</v>
      </c>
      <c r="B2255" s="19" t="s">
        <v>3909</v>
      </c>
      <c r="C2255" s="176" t="s">
        <v>3532</v>
      </c>
      <c r="D2255" s="176" t="s">
        <v>3533</v>
      </c>
      <c r="E2255" s="175" t="s">
        <v>3905</v>
      </c>
      <c r="F2255" s="178" t="s">
        <v>3535</v>
      </c>
      <c r="G2255" s="178" t="s">
        <v>3535</v>
      </c>
      <c r="H2255" s="175" t="s">
        <v>3536</v>
      </c>
      <c r="I2255" s="175" t="s">
        <v>4028</v>
      </c>
      <c r="J2255" s="176" t="s">
        <v>3538</v>
      </c>
      <c r="K2255" s="10" t="s">
        <v>3572</v>
      </c>
      <c r="L2255" s="303" t="s">
        <v>3573</v>
      </c>
    </row>
    <row r="2256" spans="1:12" ht="36" x14ac:dyDescent="0.2">
      <c r="A2256" s="197">
        <f t="shared" si="35"/>
        <v>2255</v>
      </c>
      <c r="B2256" s="19" t="s">
        <v>3909</v>
      </c>
      <c r="C2256" s="176" t="s">
        <v>3532</v>
      </c>
      <c r="D2256" s="176" t="s">
        <v>3533</v>
      </c>
      <c r="E2256" s="175" t="s">
        <v>3906</v>
      </c>
      <c r="F2256" s="178" t="s">
        <v>3535</v>
      </c>
      <c r="G2256" s="178" t="s">
        <v>3535</v>
      </c>
      <c r="H2256" s="175" t="s">
        <v>3536</v>
      </c>
      <c r="I2256" s="175" t="s">
        <v>4029</v>
      </c>
      <c r="J2256" s="176" t="s">
        <v>3538</v>
      </c>
      <c r="K2256" s="10" t="s">
        <v>3574</v>
      </c>
      <c r="L2256" s="303" t="s">
        <v>3575</v>
      </c>
    </row>
    <row r="2257" spans="1:12" ht="36" x14ac:dyDescent="0.2">
      <c r="A2257" s="197">
        <f t="shared" si="35"/>
        <v>2256</v>
      </c>
      <c r="B2257" s="19" t="s">
        <v>3909</v>
      </c>
      <c r="C2257" s="176" t="s">
        <v>3532</v>
      </c>
      <c r="D2257" s="176" t="s">
        <v>3533</v>
      </c>
      <c r="E2257" s="175" t="s">
        <v>3907</v>
      </c>
      <c r="F2257" s="178" t="s">
        <v>3535</v>
      </c>
      <c r="G2257" s="178" t="s">
        <v>3535</v>
      </c>
      <c r="H2257" s="175" t="s">
        <v>3536</v>
      </c>
      <c r="I2257" s="175" t="s">
        <v>4030</v>
      </c>
      <c r="J2257" s="176" t="s">
        <v>3538</v>
      </c>
      <c r="K2257" s="10" t="s">
        <v>3576</v>
      </c>
      <c r="L2257" s="303" t="s">
        <v>3577</v>
      </c>
    </row>
    <row r="2258" spans="1:12" ht="36" x14ac:dyDescent="0.2">
      <c r="A2258" s="197">
        <f t="shared" si="35"/>
        <v>2257</v>
      </c>
      <c r="B2258" s="19" t="s">
        <v>3909</v>
      </c>
      <c r="C2258" s="176" t="s">
        <v>3532</v>
      </c>
      <c r="D2258" s="176" t="s">
        <v>3533</v>
      </c>
      <c r="E2258" s="175" t="s">
        <v>3908</v>
      </c>
      <c r="F2258" s="178" t="s">
        <v>3535</v>
      </c>
      <c r="G2258" s="178" t="s">
        <v>3535</v>
      </c>
      <c r="H2258" s="175" t="s">
        <v>3536</v>
      </c>
      <c r="I2258" s="175" t="s">
        <v>4031</v>
      </c>
      <c r="J2258" s="176" t="s">
        <v>3538</v>
      </c>
      <c r="K2258" s="10" t="s">
        <v>3578</v>
      </c>
      <c r="L2258" s="303" t="s">
        <v>3579</v>
      </c>
    </row>
    <row r="2259" spans="1:12" ht="60" x14ac:dyDescent="0.2">
      <c r="A2259" s="197">
        <f t="shared" si="35"/>
        <v>2258</v>
      </c>
      <c r="B2259" s="19" t="s">
        <v>3909</v>
      </c>
      <c r="C2259" s="176" t="s">
        <v>3580</v>
      </c>
      <c r="D2259" s="176" t="s">
        <v>3581</v>
      </c>
      <c r="E2259" s="176" t="s">
        <v>3582</v>
      </c>
      <c r="F2259" s="175" t="s">
        <v>3583</v>
      </c>
      <c r="G2259" s="175" t="s">
        <v>3583</v>
      </c>
      <c r="H2259" s="175" t="s">
        <v>3584</v>
      </c>
      <c r="I2259" s="175" t="s">
        <v>3585</v>
      </c>
      <c r="J2259" s="176" t="s">
        <v>3586</v>
      </c>
      <c r="K2259" s="176" t="s">
        <v>3587</v>
      </c>
      <c r="L2259" s="299">
        <v>661270</v>
      </c>
    </row>
    <row r="2260" spans="1:12" ht="60" x14ac:dyDescent="0.2">
      <c r="A2260" s="197">
        <f t="shared" si="35"/>
        <v>2259</v>
      </c>
      <c r="B2260" s="19" t="s">
        <v>3909</v>
      </c>
      <c r="C2260" s="176" t="s">
        <v>3580</v>
      </c>
      <c r="D2260" s="176" t="s">
        <v>3581</v>
      </c>
      <c r="E2260" s="176" t="s">
        <v>4032</v>
      </c>
      <c r="F2260" s="175" t="s">
        <v>3583</v>
      </c>
      <c r="G2260" s="175" t="s">
        <v>3583</v>
      </c>
      <c r="H2260" s="175" t="s">
        <v>3584</v>
      </c>
      <c r="I2260" s="175" t="s">
        <v>4035</v>
      </c>
      <c r="J2260" s="176" t="s">
        <v>3586</v>
      </c>
      <c r="K2260" s="176" t="s">
        <v>3588</v>
      </c>
      <c r="L2260" s="299">
        <v>744060</v>
      </c>
    </row>
    <row r="2261" spans="1:12" ht="60" x14ac:dyDescent="0.2">
      <c r="A2261" s="197">
        <f t="shared" si="35"/>
        <v>2260</v>
      </c>
      <c r="B2261" s="19" t="s">
        <v>3909</v>
      </c>
      <c r="C2261" s="176" t="s">
        <v>3580</v>
      </c>
      <c r="D2261" s="176" t="s">
        <v>3581</v>
      </c>
      <c r="E2261" s="176" t="s">
        <v>4033</v>
      </c>
      <c r="F2261" s="175" t="s">
        <v>3583</v>
      </c>
      <c r="G2261" s="175" t="s">
        <v>3583</v>
      </c>
      <c r="H2261" s="175" t="s">
        <v>3584</v>
      </c>
      <c r="I2261" s="175" t="s">
        <v>4036</v>
      </c>
      <c r="J2261" s="176" t="s">
        <v>3586</v>
      </c>
      <c r="K2261" s="176" t="s">
        <v>3589</v>
      </c>
      <c r="L2261" s="299">
        <v>23691816</v>
      </c>
    </row>
    <row r="2262" spans="1:12" ht="60" x14ac:dyDescent="0.2">
      <c r="A2262" s="197">
        <f t="shared" si="35"/>
        <v>2261</v>
      </c>
      <c r="B2262" s="19" t="s">
        <v>3909</v>
      </c>
      <c r="C2262" s="176" t="s">
        <v>3580</v>
      </c>
      <c r="D2262" s="176" t="s">
        <v>3581</v>
      </c>
      <c r="E2262" s="176" t="s">
        <v>4034</v>
      </c>
      <c r="F2262" s="175" t="s">
        <v>3583</v>
      </c>
      <c r="G2262" s="175" t="s">
        <v>3583</v>
      </c>
      <c r="H2262" s="175" t="s">
        <v>3584</v>
      </c>
      <c r="I2262" s="175" t="s">
        <v>4037</v>
      </c>
      <c r="J2262" s="176" t="s">
        <v>3586</v>
      </c>
      <c r="K2262" s="176" t="s">
        <v>3590</v>
      </c>
      <c r="L2262" s="299">
        <v>46298</v>
      </c>
    </row>
    <row r="2263" spans="1:12" ht="36" x14ac:dyDescent="0.2">
      <c r="A2263" s="197">
        <f t="shared" si="35"/>
        <v>2262</v>
      </c>
      <c r="B2263" s="19" t="s">
        <v>3909</v>
      </c>
      <c r="C2263" s="176" t="s">
        <v>3591</v>
      </c>
      <c r="D2263" s="176" t="s">
        <v>3592</v>
      </c>
      <c r="E2263" s="176" t="s">
        <v>3593</v>
      </c>
      <c r="F2263" s="176" t="s">
        <v>3594</v>
      </c>
      <c r="G2263" s="176" t="s">
        <v>3594</v>
      </c>
      <c r="H2263" s="175" t="s">
        <v>3595</v>
      </c>
      <c r="I2263" s="175" t="s">
        <v>3596</v>
      </c>
      <c r="J2263" s="176" t="s">
        <v>3597</v>
      </c>
      <c r="K2263" s="176" t="s">
        <v>3598</v>
      </c>
      <c r="L2263" s="220" t="s">
        <v>3599</v>
      </c>
    </row>
    <row r="2264" spans="1:12" ht="36" x14ac:dyDescent="0.2">
      <c r="A2264" s="197">
        <f t="shared" si="35"/>
        <v>2263</v>
      </c>
      <c r="B2264" s="19" t="s">
        <v>3909</v>
      </c>
      <c r="C2264" s="176" t="s">
        <v>3591</v>
      </c>
      <c r="D2264" s="176" t="s">
        <v>3592</v>
      </c>
      <c r="E2264" s="176" t="s">
        <v>4039</v>
      </c>
      <c r="F2264" s="176" t="s">
        <v>3594</v>
      </c>
      <c r="G2264" s="176" t="s">
        <v>3594</v>
      </c>
      <c r="H2264" s="175" t="s">
        <v>3595</v>
      </c>
      <c r="I2264" s="175" t="s">
        <v>4038</v>
      </c>
      <c r="J2264" s="176" t="s">
        <v>3597</v>
      </c>
      <c r="K2264" s="176" t="s">
        <v>3189</v>
      </c>
      <c r="L2264" s="220" t="s">
        <v>3600</v>
      </c>
    </row>
    <row r="2265" spans="1:12" ht="48" x14ac:dyDescent="0.2">
      <c r="A2265" s="197">
        <f t="shared" si="35"/>
        <v>2264</v>
      </c>
      <c r="B2265" s="19"/>
      <c r="C2265" s="176" t="s">
        <v>3601</v>
      </c>
      <c r="D2265" s="176" t="s">
        <v>3602</v>
      </c>
      <c r="E2265" s="176" t="s">
        <v>3603</v>
      </c>
      <c r="F2265" s="176" t="s">
        <v>3604</v>
      </c>
      <c r="G2265" s="176" t="s">
        <v>3604</v>
      </c>
      <c r="H2265" s="177" t="s">
        <v>3605</v>
      </c>
      <c r="I2265" s="177" t="s">
        <v>3606</v>
      </c>
      <c r="J2265" s="176" t="s">
        <v>3607</v>
      </c>
      <c r="K2265" s="178" t="s">
        <v>3608</v>
      </c>
      <c r="L2265" s="305">
        <v>25000000</v>
      </c>
    </row>
    <row r="2266" spans="1:12" ht="36" x14ac:dyDescent="0.2">
      <c r="A2266" s="197">
        <f t="shared" si="35"/>
        <v>2265</v>
      </c>
      <c r="B2266" s="19"/>
      <c r="C2266" s="178" t="s">
        <v>3609</v>
      </c>
      <c r="D2266" s="178" t="s">
        <v>4260</v>
      </c>
      <c r="E2266" s="12" t="s">
        <v>3610</v>
      </c>
      <c r="F2266" s="178" t="s">
        <v>3611</v>
      </c>
      <c r="G2266" s="178" t="s">
        <v>3611</v>
      </c>
      <c r="H2266" s="177" t="s">
        <v>3612</v>
      </c>
      <c r="I2266" s="177" t="s">
        <v>3613</v>
      </c>
      <c r="J2266" s="178" t="s">
        <v>3614</v>
      </c>
      <c r="K2266" s="178" t="s">
        <v>3615</v>
      </c>
      <c r="L2266" s="297" t="s">
        <v>3616</v>
      </c>
    </row>
    <row r="2267" spans="1:12" ht="48" x14ac:dyDescent="0.2">
      <c r="A2267" s="197">
        <f t="shared" si="35"/>
        <v>2266</v>
      </c>
      <c r="B2267" s="13" t="s">
        <v>3617</v>
      </c>
      <c r="C2267" s="13" t="s">
        <v>3618</v>
      </c>
      <c r="D2267" s="13" t="s">
        <v>2482</v>
      </c>
      <c r="E2267" s="14" t="s">
        <v>3619</v>
      </c>
      <c r="F2267" s="13" t="s">
        <v>3620</v>
      </c>
      <c r="G2267" s="13" t="s">
        <v>3621</v>
      </c>
      <c r="H2267" s="13" t="s">
        <v>3622</v>
      </c>
      <c r="I2267" s="13" t="s">
        <v>3623</v>
      </c>
      <c r="J2267" s="13" t="s">
        <v>3624</v>
      </c>
      <c r="K2267" s="15" t="s">
        <v>3625</v>
      </c>
      <c r="L2267" s="306" t="s">
        <v>3626</v>
      </c>
    </row>
    <row r="2268" spans="1:12" ht="48" x14ac:dyDescent="0.2">
      <c r="A2268" s="197">
        <f t="shared" si="35"/>
        <v>2267</v>
      </c>
      <c r="B2268" s="176" t="s">
        <v>3617</v>
      </c>
      <c r="C2268" s="175" t="s">
        <v>3627</v>
      </c>
      <c r="D2268" s="176" t="s">
        <v>3628</v>
      </c>
      <c r="E2268" s="17" t="s">
        <v>3629</v>
      </c>
      <c r="F2268" s="176" t="s">
        <v>3630</v>
      </c>
      <c r="G2268" s="176" t="s">
        <v>3630</v>
      </c>
      <c r="H2268" s="176" t="s">
        <v>3631</v>
      </c>
      <c r="I2268" s="175" t="s">
        <v>3632</v>
      </c>
      <c r="J2268" s="18" t="s">
        <v>3633</v>
      </c>
      <c r="K2268" s="9" t="s">
        <v>3634</v>
      </c>
      <c r="L2268" s="307">
        <v>11171120</v>
      </c>
    </row>
    <row r="2269" spans="1:12" ht="36" x14ac:dyDescent="0.2">
      <c r="A2269" s="197">
        <f t="shared" si="35"/>
        <v>2268</v>
      </c>
      <c r="B2269" s="176" t="s">
        <v>3617</v>
      </c>
      <c r="C2269" s="176" t="s">
        <v>3635</v>
      </c>
      <c r="D2269" s="175" t="s">
        <v>3636</v>
      </c>
      <c r="E2269" s="308">
        <v>28.11</v>
      </c>
      <c r="F2269" s="175" t="s">
        <v>3637</v>
      </c>
      <c r="G2269" s="175" t="s">
        <v>3637</v>
      </c>
      <c r="H2269" s="175" t="s">
        <v>3638</v>
      </c>
      <c r="I2269" s="175" t="s">
        <v>3639</v>
      </c>
      <c r="J2269" s="18" t="s">
        <v>3640</v>
      </c>
      <c r="K2269" s="9" t="s">
        <v>3641</v>
      </c>
      <c r="L2269" s="309">
        <v>1665944.12</v>
      </c>
    </row>
    <row r="2270" spans="1:12" ht="36" x14ac:dyDescent="0.2">
      <c r="A2270" s="197">
        <f t="shared" si="35"/>
        <v>2269</v>
      </c>
      <c r="B2270" s="176" t="s">
        <v>3617</v>
      </c>
      <c r="C2270" s="176" t="s">
        <v>3635</v>
      </c>
      <c r="D2270" s="175" t="s">
        <v>3636</v>
      </c>
      <c r="E2270" s="308">
        <v>28.11</v>
      </c>
      <c r="F2270" s="175" t="s">
        <v>3877</v>
      </c>
      <c r="G2270" s="175" t="s">
        <v>3877</v>
      </c>
      <c r="H2270" s="175" t="s">
        <v>3638</v>
      </c>
      <c r="I2270" s="175" t="s">
        <v>3882</v>
      </c>
      <c r="J2270" s="18" t="s">
        <v>3640</v>
      </c>
      <c r="K2270" s="9" t="s">
        <v>3642</v>
      </c>
      <c r="L2270" s="309">
        <v>347122.53</v>
      </c>
    </row>
    <row r="2271" spans="1:12" ht="36" x14ac:dyDescent="0.2">
      <c r="A2271" s="197">
        <f t="shared" si="35"/>
        <v>2270</v>
      </c>
      <c r="B2271" s="176" t="s">
        <v>3617</v>
      </c>
      <c r="C2271" s="176" t="s">
        <v>3635</v>
      </c>
      <c r="D2271" s="175" t="s">
        <v>3636</v>
      </c>
      <c r="E2271" s="308">
        <v>28.11</v>
      </c>
      <c r="F2271" s="175" t="s">
        <v>3878</v>
      </c>
      <c r="G2271" s="175" t="s">
        <v>3878</v>
      </c>
      <c r="H2271" s="175" t="s">
        <v>3638</v>
      </c>
      <c r="I2271" s="175" t="s">
        <v>3883</v>
      </c>
      <c r="J2271" s="18" t="s">
        <v>3640</v>
      </c>
      <c r="K2271" s="9" t="s">
        <v>3643</v>
      </c>
      <c r="L2271" s="309">
        <v>475551.22</v>
      </c>
    </row>
    <row r="2272" spans="1:12" ht="36" x14ac:dyDescent="0.2">
      <c r="A2272" s="197">
        <f t="shared" si="35"/>
        <v>2271</v>
      </c>
      <c r="B2272" s="176" t="s">
        <v>3617</v>
      </c>
      <c r="C2272" s="176" t="s">
        <v>3635</v>
      </c>
      <c r="D2272" s="175" t="s">
        <v>3636</v>
      </c>
      <c r="E2272" s="308">
        <v>28.11</v>
      </c>
      <c r="F2272" s="175" t="s">
        <v>3879</v>
      </c>
      <c r="G2272" s="175" t="s">
        <v>3879</v>
      </c>
      <c r="H2272" s="175" t="s">
        <v>3638</v>
      </c>
      <c r="I2272" s="175" t="s">
        <v>3884</v>
      </c>
      <c r="J2272" s="18" t="s">
        <v>3640</v>
      </c>
      <c r="K2272" s="9" t="s">
        <v>3644</v>
      </c>
      <c r="L2272" s="309">
        <v>369125</v>
      </c>
    </row>
    <row r="2273" spans="1:12" ht="36" x14ac:dyDescent="0.2">
      <c r="A2273" s="197">
        <f t="shared" si="35"/>
        <v>2272</v>
      </c>
      <c r="B2273" s="176" t="s">
        <v>3617</v>
      </c>
      <c r="C2273" s="176" t="s">
        <v>3635</v>
      </c>
      <c r="D2273" s="175" t="s">
        <v>3636</v>
      </c>
      <c r="E2273" s="308">
        <v>28.11</v>
      </c>
      <c r="F2273" s="175" t="s">
        <v>3880</v>
      </c>
      <c r="G2273" s="175" t="s">
        <v>3880</v>
      </c>
      <c r="H2273" s="175" t="s">
        <v>3638</v>
      </c>
      <c r="I2273" s="175" t="s">
        <v>3885</v>
      </c>
      <c r="J2273" s="18" t="s">
        <v>3640</v>
      </c>
      <c r="K2273" s="9" t="s">
        <v>3645</v>
      </c>
      <c r="L2273" s="309">
        <v>712000.37</v>
      </c>
    </row>
    <row r="2274" spans="1:12" ht="36" x14ac:dyDescent="0.2">
      <c r="A2274" s="197">
        <f t="shared" si="35"/>
        <v>2273</v>
      </c>
      <c r="B2274" s="176" t="s">
        <v>3617</v>
      </c>
      <c r="C2274" s="176" t="s">
        <v>3635</v>
      </c>
      <c r="D2274" s="175" t="s">
        <v>3636</v>
      </c>
      <c r="E2274" s="308">
        <v>28.11</v>
      </c>
      <c r="F2274" s="175" t="s">
        <v>3881</v>
      </c>
      <c r="G2274" s="175" t="s">
        <v>3881</v>
      </c>
      <c r="H2274" s="175" t="s">
        <v>3638</v>
      </c>
      <c r="I2274" s="175" t="s">
        <v>3886</v>
      </c>
      <c r="J2274" s="18" t="s">
        <v>3640</v>
      </c>
      <c r="K2274" s="9" t="s">
        <v>3166</v>
      </c>
      <c r="L2274" s="309">
        <v>2020087.79</v>
      </c>
    </row>
    <row r="2275" spans="1:12" ht="60" x14ac:dyDescent="0.2">
      <c r="A2275" s="197">
        <f t="shared" si="35"/>
        <v>2274</v>
      </c>
      <c r="B2275" s="176" t="s">
        <v>3617</v>
      </c>
      <c r="C2275" s="176" t="s">
        <v>3646</v>
      </c>
      <c r="D2275" s="176" t="s">
        <v>557</v>
      </c>
      <c r="E2275" s="176" t="s">
        <v>3647</v>
      </c>
      <c r="F2275" s="176" t="s">
        <v>3648</v>
      </c>
      <c r="G2275" s="176" t="s">
        <v>3648</v>
      </c>
      <c r="H2275" s="176" t="s">
        <v>3649</v>
      </c>
      <c r="I2275" s="176" t="s">
        <v>3650</v>
      </c>
      <c r="J2275" s="176" t="s">
        <v>3651</v>
      </c>
      <c r="K2275" s="9" t="s">
        <v>3652</v>
      </c>
      <c r="L2275" s="309" t="s">
        <v>3653</v>
      </c>
    </row>
    <row r="2276" spans="1:12" ht="48" x14ac:dyDescent="0.2">
      <c r="A2276" s="197">
        <f t="shared" si="35"/>
        <v>2275</v>
      </c>
      <c r="B2276" s="176" t="s">
        <v>3617</v>
      </c>
      <c r="C2276" s="176" t="s">
        <v>3654</v>
      </c>
      <c r="D2276" s="176" t="s">
        <v>3655</v>
      </c>
      <c r="E2276" s="176" t="s">
        <v>2455</v>
      </c>
      <c r="F2276" s="176" t="s">
        <v>3656</v>
      </c>
      <c r="G2276" s="176" t="s">
        <v>3657</v>
      </c>
      <c r="H2276" s="176" t="s">
        <v>3658</v>
      </c>
      <c r="I2276" s="176" t="s">
        <v>3659</v>
      </c>
      <c r="J2276" s="176" t="s">
        <v>3660</v>
      </c>
      <c r="K2276" s="176" t="s">
        <v>3661</v>
      </c>
      <c r="L2276" s="310" t="s">
        <v>3662</v>
      </c>
    </row>
    <row r="2277" spans="1:12" ht="36" x14ac:dyDescent="0.2">
      <c r="A2277" s="197">
        <f t="shared" si="35"/>
        <v>2276</v>
      </c>
      <c r="B2277" s="167" t="s">
        <v>3663</v>
      </c>
      <c r="C2277" s="167" t="s">
        <v>3664</v>
      </c>
      <c r="D2277" s="167" t="s">
        <v>3665</v>
      </c>
      <c r="E2277" s="167" t="s">
        <v>3666</v>
      </c>
      <c r="F2277" s="167" t="s">
        <v>3667</v>
      </c>
      <c r="G2277" s="167" t="s">
        <v>3668</v>
      </c>
      <c r="H2277" s="167" t="s">
        <v>3669</v>
      </c>
      <c r="I2277" s="167" t="s">
        <v>3670</v>
      </c>
      <c r="J2277" s="167" t="s">
        <v>3671</v>
      </c>
      <c r="K2277" s="167" t="s">
        <v>3672</v>
      </c>
      <c r="L2277" s="223" t="s">
        <v>3673</v>
      </c>
    </row>
    <row r="2278" spans="1:12" ht="48" customHeight="1" x14ac:dyDescent="0.2">
      <c r="A2278" s="197">
        <f t="shared" si="35"/>
        <v>2277</v>
      </c>
      <c r="B2278" s="167" t="s">
        <v>3663</v>
      </c>
      <c r="C2278" s="167" t="s">
        <v>3664</v>
      </c>
      <c r="D2278" s="167" t="s">
        <v>3665</v>
      </c>
      <c r="E2278" s="167" t="s">
        <v>3666</v>
      </c>
      <c r="F2278" s="167" t="s">
        <v>3667</v>
      </c>
      <c r="G2278" s="167" t="s">
        <v>3668</v>
      </c>
      <c r="H2278" s="167" t="s">
        <v>3669</v>
      </c>
      <c r="I2278" s="167" t="s">
        <v>3670</v>
      </c>
      <c r="J2278" s="167" t="s">
        <v>3671</v>
      </c>
      <c r="K2278" s="167" t="s">
        <v>3674</v>
      </c>
      <c r="L2278" s="223" t="s">
        <v>3673</v>
      </c>
    </row>
    <row r="2279" spans="1:12" ht="36" x14ac:dyDescent="0.2">
      <c r="A2279" s="197">
        <f t="shared" si="35"/>
        <v>2278</v>
      </c>
      <c r="B2279" s="167" t="s">
        <v>3663</v>
      </c>
      <c r="C2279" s="167" t="s">
        <v>3664</v>
      </c>
      <c r="D2279" s="167" t="s">
        <v>3665</v>
      </c>
      <c r="E2279" s="167" t="s">
        <v>3666</v>
      </c>
      <c r="F2279" s="167" t="s">
        <v>3667</v>
      </c>
      <c r="G2279" s="167" t="s">
        <v>3668</v>
      </c>
      <c r="H2279" s="167" t="s">
        <v>3669</v>
      </c>
      <c r="I2279" s="167" t="s">
        <v>3670</v>
      </c>
      <c r="J2279" s="167" t="s">
        <v>3671</v>
      </c>
      <c r="K2279" s="167" t="s">
        <v>3675</v>
      </c>
      <c r="L2279" s="223" t="s">
        <v>3673</v>
      </c>
    </row>
    <row r="2280" spans="1:12" ht="36" x14ac:dyDescent="0.2">
      <c r="A2280" s="197">
        <f t="shared" si="35"/>
        <v>2279</v>
      </c>
      <c r="B2280" s="167" t="s">
        <v>3663</v>
      </c>
      <c r="C2280" s="167" t="s">
        <v>3664</v>
      </c>
      <c r="D2280" s="167" t="s">
        <v>3665</v>
      </c>
      <c r="E2280" s="167" t="s">
        <v>3666</v>
      </c>
      <c r="F2280" s="167" t="s">
        <v>3667</v>
      </c>
      <c r="G2280" s="167" t="s">
        <v>3668</v>
      </c>
      <c r="H2280" s="167" t="s">
        <v>3669</v>
      </c>
      <c r="I2280" s="167" t="s">
        <v>3670</v>
      </c>
      <c r="J2280" s="167" t="s">
        <v>3671</v>
      </c>
      <c r="K2280" s="167" t="s">
        <v>3676</v>
      </c>
      <c r="L2280" s="223" t="s">
        <v>3673</v>
      </c>
    </row>
    <row r="2281" spans="1:12" ht="36" x14ac:dyDescent="0.2">
      <c r="A2281" s="197">
        <f t="shared" si="35"/>
        <v>2280</v>
      </c>
      <c r="B2281" s="167" t="s">
        <v>3663</v>
      </c>
      <c r="C2281" s="167" t="s">
        <v>3664</v>
      </c>
      <c r="D2281" s="167" t="s">
        <v>3665</v>
      </c>
      <c r="E2281" s="167" t="s">
        <v>3666</v>
      </c>
      <c r="F2281" s="167" t="s">
        <v>3667</v>
      </c>
      <c r="G2281" s="167" t="s">
        <v>3668</v>
      </c>
      <c r="H2281" s="167" t="s">
        <v>3669</v>
      </c>
      <c r="I2281" s="167" t="s">
        <v>3670</v>
      </c>
      <c r="J2281" s="167" t="s">
        <v>3671</v>
      </c>
      <c r="K2281" s="167" t="s">
        <v>3677</v>
      </c>
      <c r="L2281" s="223" t="s">
        <v>3673</v>
      </c>
    </row>
    <row r="2282" spans="1:12" ht="36" x14ac:dyDescent="0.2">
      <c r="A2282" s="197">
        <f t="shared" si="35"/>
        <v>2281</v>
      </c>
      <c r="B2282" s="167" t="s">
        <v>3663</v>
      </c>
      <c r="C2282" s="167" t="s">
        <v>3664</v>
      </c>
      <c r="D2282" s="167" t="s">
        <v>3665</v>
      </c>
      <c r="E2282" s="167" t="s">
        <v>3666</v>
      </c>
      <c r="F2282" s="167" t="s">
        <v>3667</v>
      </c>
      <c r="G2282" s="167" t="s">
        <v>3668</v>
      </c>
      <c r="H2282" s="167" t="s">
        <v>3669</v>
      </c>
      <c r="I2282" s="167" t="s">
        <v>3670</v>
      </c>
      <c r="J2282" s="167" t="s">
        <v>3671</v>
      </c>
      <c r="K2282" s="167" t="s">
        <v>3678</v>
      </c>
      <c r="L2282" s="223" t="s">
        <v>3673</v>
      </c>
    </row>
    <row r="2283" spans="1:12" ht="36" x14ac:dyDescent="0.2">
      <c r="A2283" s="197">
        <f t="shared" si="35"/>
        <v>2282</v>
      </c>
      <c r="B2283" s="167" t="s">
        <v>3663</v>
      </c>
      <c r="C2283" s="167" t="s">
        <v>3664</v>
      </c>
      <c r="D2283" s="167" t="s">
        <v>3665</v>
      </c>
      <c r="E2283" s="167" t="s">
        <v>3666</v>
      </c>
      <c r="F2283" s="167" t="s">
        <v>3667</v>
      </c>
      <c r="G2283" s="167" t="s">
        <v>3668</v>
      </c>
      <c r="H2283" s="167" t="s">
        <v>3669</v>
      </c>
      <c r="I2283" s="167" t="s">
        <v>3670</v>
      </c>
      <c r="J2283" s="167" t="s">
        <v>3671</v>
      </c>
      <c r="K2283" s="167" t="s">
        <v>3679</v>
      </c>
      <c r="L2283" s="223" t="s">
        <v>3673</v>
      </c>
    </row>
    <row r="2284" spans="1:12" ht="36" x14ac:dyDescent="0.2">
      <c r="A2284" s="197">
        <f t="shared" si="35"/>
        <v>2283</v>
      </c>
      <c r="B2284" s="167" t="s">
        <v>3663</v>
      </c>
      <c r="C2284" s="167" t="s">
        <v>3664</v>
      </c>
      <c r="D2284" s="167" t="s">
        <v>3665</v>
      </c>
      <c r="E2284" s="167" t="s">
        <v>3666</v>
      </c>
      <c r="F2284" s="167" t="s">
        <v>3667</v>
      </c>
      <c r="G2284" s="167" t="s">
        <v>3668</v>
      </c>
      <c r="H2284" s="167" t="s">
        <v>3669</v>
      </c>
      <c r="I2284" s="167" t="s">
        <v>3670</v>
      </c>
      <c r="J2284" s="167" t="s">
        <v>3671</v>
      </c>
      <c r="K2284" s="167" t="s">
        <v>3680</v>
      </c>
      <c r="L2284" s="223" t="s">
        <v>3673</v>
      </c>
    </row>
    <row r="2285" spans="1:12" ht="36" x14ac:dyDescent="0.2">
      <c r="A2285" s="197">
        <f t="shared" si="35"/>
        <v>2284</v>
      </c>
      <c r="B2285" s="167" t="s">
        <v>3663</v>
      </c>
      <c r="C2285" s="167" t="s">
        <v>3664</v>
      </c>
      <c r="D2285" s="167" t="s">
        <v>3665</v>
      </c>
      <c r="E2285" s="167" t="s">
        <v>3666</v>
      </c>
      <c r="F2285" s="167" t="s">
        <v>3667</v>
      </c>
      <c r="G2285" s="167" t="s">
        <v>3668</v>
      </c>
      <c r="H2285" s="167" t="s">
        <v>3669</v>
      </c>
      <c r="I2285" s="167" t="s">
        <v>3670</v>
      </c>
      <c r="J2285" s="167" t="s">
        <v>3671</v>
      </c>
      <c r="K2285" s="167" t="s">
        <v>3681</v>
      </c>
      <c r="L2285" s="223" t="s">
        <v>3673</v>
      </c>
    </row>
    <row r="2286" spans="1:12" ht="36" x14ac:dyDescent="0.2">
      <c r="A2286" s="197">
        <f t="shared" si="35"/>
        <v>2285</v>
      </c>
      <c r="B2286" s="167" t="s">
        <v>3663</v>
      </c>
      <c r="C2286" s="167" t="s">
        <v>3664</v>
      </c>
      <c r="D2286" s="167" t="s">
        <v>3665</v>
      </c>
      <c r="E2286" s="167" t="s">
        <v>3666</v>
      </c>
      <c r="F2286" s="167" t="s">
        <v>3667</v>
      </c>
      <c r="G2286" s="167" t="s">
        <v>3668</v>
      </c>
      <c r="H2286" s="167" t="s">
        <v>3669</v>
      </c>
      <c r="I2286" s="167" t="s">
        <v>3670</v>
      </c>
      <c r="J2286" s="167" t="s">
        <v>3671</v>
      </c>
      <c r="K2286" s="167" t="s">
        <v>3682</v>
      </c>
      <c r="L2286" s="223" t="s">
        <v>3673</v>
      </c>
    </row>
    <row r="2287" spans="1:12" ht="36" x14ac:dyDescent="0.2">
      <c r="A2287" s="197">
        <f t="shared" si="35"/>
        <v>2286</v>
      </c>
      <c r="B2287" s="167" t="s">
        <v>3663</v>
      </c>
      <c r="C2287" s="167" t="s">
        <v>3664</v>
      </c>
      <c r="D2287" s="167" t="s">
        <v>3665</v>
      </c>
      <c r="E2287" s="167" t="s">
        <v>3666</v>
      </c>
      <c r="F2287" s="167" t="s">
        <v>3667</v>
      </c>
      <c r="G2287" s="167" t="s">
        <v>3668</v>
      </c>
      <c r="H2287" s="167" t="s">
        <v>3669</v>
      </c>
      <c r="I2287" s="167" t="s">
        <v>3670</v>
      </c>
      <c r="J2287" s="167" t="s">
        <v>3671</v>
      </c>
      <c r="K2287" s="167" t="s">
        <v>3683</v>
      </c>
      <c r="L2287" s="223" t="s">
        <v>3673</v>
      </c>
    </row>
    <row r="2288" spans="1:12" ht="43.5" customHeight="1" x14ac:dyDescent="0.2">
      <c r="A2288" s="197">
        <f t="shared" si="35"/>
        <v>2287</v>
      </c>
      <c r="B2288" s="167" t="s">
        <v>3663</v>
      </c>
      <c r="C2288" s="167" t="s">
        <v>3664</v>
      </c>
      <c r="D2288" s="167" t="s">
        <v>3665</v>
      </c>
      <c r="E2288" s="167" t="s">
        <v>3666</v>
      </c>
      <c r="F2288" s="167" t="s">
        <v>3667</v>
      </c>
      <c r="G2288" s="167" t="s">
        <v>3668</v>
      </c>
      <c r="H2288" s="167" t="s">
        <v>3669</v>
      </c>
      <c r="I2288" s="167" t="s">
        <v>3670</v>
      </c>
      <c r="J2288" s="167" t="s">
        <v>3671</v>
      </c>
      <c r="K2288" s="167" t="s">
        <v>3684</v>
      </c>
      <c r="L2288" s="223" t="s">
        <v>3673</v>
      </c>
    </row>
    <row r="2289" spans="1:12" ht="36" x14ac:dyDescent="0.2">
      <c r="A2289" s="197">
        <f t="shared" si="35"/>
        <v>2288</v>
      </c>
      <c r="B2289" s="167" t="s">
        <v>3663</v>
      </c>
      <c r="C2289" s="167" t="s">
        <v>3664</v>
      </c>
      <c r="D2289" s="167" t="s">
        <v>3665</v>
      </c>
      <c r="E2289" s="167" t="s">
        <v>3666</v>
      </c>
      <c r="F2289" s="167" t="s">
        <v>3667</v>
      </c>
      <c r="G2289" s="167" t="s">
        <v>3668</v>
      </c>
      <c r="H2289" s="167" t="s">
        <v>3669</v>
      </c>
      <c r="I2289" s="167" t="s">
        <v>3670</v>
      </c>
      <c r="J2289" s="167" t="s">
        <v>3671</v>
      </c>
      <c r="K2289" s="167" t="s">
        <v>3685</v>
      </c>
      <c r="L2289" s="223" t="s">
        <v>3673</v>
      </c>
    </row>
    <row r="2290" spans="1:12" ht="36" x14ac:dyDescent="0.2">
      <c r="A2290" s="197">
        <f t="shared" si="35"/>
        <v>2289</v>
      </c>
      <c r="B2290" s="167" t="s">
        <v>3663</v>
      </c>
      <c r="C2290" s="167" t="s">
        <v>3664</v>
      </c>
      <c r="D2290" s="167" t="s">
        <v>3665</v>
      </c>
      <c r="E2290" s="167" t="s">
        <v>3666</v>
      </c>
      <c r="F2290" s="167" t="s">
        <v>3667</v>
      </c>
      <c r="G2290" s="167" t="s">
        <v>3668</v>
      </c>
      <c r="H2290" s="167" t="s">
        <v>3669</v>
      </c>
      <c r="I2290" s="167" t="s">
        <v>3670</v>
      </c>
      <c r="J2290" s="167" t="s">
        <v>3671</v>
      </c>
      <c r="K2290" s="167" t="s">
        <v>3686</v>
      </c>
      <c r="L2290" s="223" t="s">
        <v>3673</v>
      </c>
    </row>
    <row r="2291" spans="1:12" ht="36" x14ac:dyDescent="0.2">
      <c r="A2291" s="197">
        <f t="shared" si="35"/>
        <v>2290</v>
      </c>
      <c r="B2291" s="167" t="s">
        <v>3663</v>
      </c>
      <c r="C2291" s="167" t="s">
        <v>3664</v>
      </c>
      <c r="D2291" s="167" t="s">
        <v>3665</v>
      </c>
      <c r="E2291" s="167" t="s">
        <v>3666</v>
      </c>
      <c r="F2291" s="167" t="s">
        <v>3667</v>
      </c>
      <c r="G2291" s="167" t="s">
        <v>3668</v>
      </c>
      <c r="H2291" s="167" t="s">
        <v>3669</v>
      </c>
      <c r="I2291" s="167" t="s">
        <v>3670</v>
      </c>
      <c r="J2291" s="167" t="s">
        <v>3671</v>
      </c>
      <c r="K2291" s="167" t="s">
        <v>3687</v>
      </c>
      <c r="L2291" s="223" t="s">
        <v>3673</v>
      </c>
    </row>
    <row r="2292" spans="1:12" ht="36" x14ac:dyDescent="0.2">
      <c r="A2292" s="197">
        <f t="shared" si="35"/>
        <v>2291</v>
      </c>
      <c r="B2292" s="167" t="s">
        <v>3663</v>
      </c>
      <c r="C2292" s="167" t="s">
        <v>3664</v>
      </c>
      <c r="D2292" s="167" t="s">
        <v>3665</v>
      </c>
      <c r="E2292" s="167" t="s">
        <v>3666</v>
      </c>
      <c r="F2292" s="167" t="s">
        <v>3667</v>
      </c>
      <c r="G2292" s="167" t="s">
        <v>3668</v>
      </c>
      <c r="H2292" s="167" t="s">
        <v>3669</v>
      </c>
      <c r="I2292" s="167" t="s">
        <v>3670</v>
      </c>
      <c r="J2292" s="167" t="s">
        <v>3671</v>
      </c>
      <c r="K2292" s="167" t="s">
        <v>3688</v>
      </c>
      <c r="L2292" s="223" t="s">
        <v>3673</v>
      </c>
    </row>
    <row r="2293" spans="1:12" ht="36" x14ac:dyDescent="0.2">
      <c r="A2293" s="197">
        <f t="shared" si="35"/>
        <v>2292</v>
      </c>
      <c r="B2293" s="167" t="s">
        <v>3663</v>
      </c>
      <c r="C2293" s="167" t="s">
        <v>3664</v>
      </c>
      <c r="D2293" s="167" t="s">
        <v>3665</v>
      </c>
      <c r="E2293" s="167" t="s">
        <v>3666</v>
      </c>
      <c r="F2293" s="167" t="s">
        <v>3667</v>
      </c>
      <c r="G2293" s="167" t="s">
        <v>3668</v>
      </c>
      <c r="H2293" s="167" t="s">
        <v>3669</v>
      </c>
      <c r="I2293" s="167" t="s">
        <v>3670</v>
      </c>
      <c r="J2293" s="167" t="s">
        <v>3671</v>
      </c>
      <c r="K2293" s="167" t="s">
        <v>3689</v>
      </c>
      <c r="L2293" s="223" t="s">
        <v>3673</v>
      </c>
    </row>
    <row r="2294" spans="1:12" ht="36" x14ac:dyDescent="0.2">
      <c r="A2294" s="197">
        <f t="shared" si="35"/>
        <v>2293</v>
      </c>
      <c r="B2294" s="167" t="s">
        <v>3663</v>
      </c>
      <c r="C2294" s="167" t="s">
        <v>3664</v>
      </c>
      <c r="D2294" s="167" t="s">
        <v>3665</v>
      </c>
      <c r="E2294" s="167" t="s">
        <v>3666</v>
      </c>
      <c r="F2294" s="167" t="s">
        <v>3667</v>
      </c>
      <c r="G2294" s="167" t="s">
        <v>3668</v>
      </c>
      <c r="H2294" s="167" t="s">
        <v>3669</v>
      </c>
      <c r="I2294" s="167" t="s">
        <v>3670</v>
      </c>
      <c r="J2294" s="167" t="s">
        <v>3671</v>
      </c>
      <c r="K2294" s="167" t="s">
        <v>3690</v>
      </c>
      <c r="L2294" s="223" t="s">
        <v>3673</v>
      </c>
    </row>
    <row r="2295" spans="1:12" ht="36" x14ac:dyDescent="0.2">
      <c r="A2295" s="197">
        <f t="shared" si="35"/>
        <v>2294</v>
      </c>
      <c r="B2295" s="167" t="s">
        <v>3663</v>
      </c>
      <c r="C2295" s="167" t="s">
        <v>3664</v>
      </c>
      <c r="D2295" s="167" t="s">
        <v>3665</v>
      </c>
      <c r="E2295" s="167" t="s">
        <v>3666</v>
      </c>
      <c r="F2295" s="167" t="s">
        <v>3667</v>
      </c>
      <c r="G2295" s="167" t="s">
        <v>3668</v>
      </c>
      <c r="H2295" s="167" t="s">
        <v>3669</v>
      </c>
      <c r="I2295" s="167" t="s">
        <v>3670</v>
      </c>
      <c r="J2295" s="167" t="s">
        <v>3671</v>
      </c>
      <c r="K2295" s="167" t="s">
        <v>3691</v>
      </c>
      <c r="L2295" s="223" t="s">
        <v>3673</v>
      </c>
    </row>
    <row r="2296" spans="1:12" ht="36" x14ac:dyDescent="0.2">
      <c r="A2296" s="197">
        <f t="shared" si="35"/>
        <v>2295</v>
      </c>
      <c r="B2296" s="167" t="s">
        <v>3663</v>
      </c>
      <c r="C2296" s="167" t="s">
        <v>3664</v>
      </c>
      <c r="D2296" s="167" t="s">
        <v>3665</v>
      </c>
      <c r="E2296" s="167" t="s">
        <v>3666</v>
      </c>
      <c r="F2296" s="167" t="s">
        <v>3667</v>
      </c>
      <c r="G2296" s="167" t="s">
        <v>3668</v>
      </c>
      <c r="H2296" s="167" t="s">
        <v>3669</v>
      </c>
      <c r="I2296" s="167" t="s">
        <v>3670</v>
      </c>
      <c r="J2296" s="167" t="s">
        <v>3671</v>
      </c>
      <c r="K2296" s="167" t="s">
        <v>3692</v>
      </c>
      <c r="L2296" s="223" t="s">
        <v>3673</v>
      </c>
    </row>
    <row r="2297" spans="1:12" ht="36" x14ac:dyDescent="0.2">
      <c r="A2297" s="197">
        <f t="shared" si="35"/>
        <v>2296</v>
      </c>
      <c r="B2297" s="167" t="s">
        <v>3663</v>
      </c>
      <c r="C2297" s="167" t="s">
        <v>3664</v>
      </c>
      <c r="D2297" s="167" t="s">
        <v>3665</v>
      </c>
      <c r="E2297" s="167" t="s">
        <v>3666</v>
      </c>
      <c r="F2297" s="167" t="s">
        <v>3667</v>
      </c>
      <c r="G2297" s="167" t="s">
        <v>3668</v>
      </c>
      <c r="H2297" s="167" t="s">
        <v>3669</v>
      </c>
      <c r="I2297" s="167" t="s">
        <v>3670</v>
      </c>
      <c r="J2297" s="167" t="s">
        <v>3671</v>
      </c>
      <c r="K2297" s="167" t="s">
        <v>3693</v>
      </c>
      <c r="L2297" s="223" t="s">
        <v>3673</v>
      </c>
    </row>
    <row r="2298" spans="1:12" ht="36" x14ac:dyDescent="0.2">
      <c r="A2298" s="197">
        <f t="shared" si="35"/>
        <v>2297</v>
      </c>
      <c r="B2298" s="167" t="s">
        <v>3663</v>
      </c>
      <c r="C2298" s="167" t="s">
        <v>3664</v>
      </c>
      <c r="D2298" s="167" t="s">
        <v>3665</v>
      </c>
      <c r="E2298" s="167" t="s">
        <v>3666</v>
      </c>
      <c r="F2298" s="167" t="s">
        <v>3667</v>
      </c>
      <c r="G2298" s="167" t="s">
        <v>3668</v>
      </c>
      <c r="H2298" s="167" t="s">
        <v>3669</v>
      </c>
      <c r="I2298" s="167" t="s">
        <v>3670</v>
      </c>
      <c r="J2298" s="167" t="s">
        <v>3671</v>
      </c>
      <c r="K2298" s="167" t="s">
        <v>3694</v>
      </c>
      <c r="L2298" s="223" t="s">
        <v>3673</v>
      </c>
    </row>
    <row r="2299" spans="1:12" ht="36" x14ac:dyDescent="0.2">
      <c r="A2299" s="197">
        <f t="shared" si="35"/>
        <v>2298</v>
      </c>
      <c r="B2299" s="167" t="s">
        <v>3663</v>
      </c>
      <c r="C2299" s="167" t="s">
        <v>3664</v>
      </c>
      <c r="D2299" s="167" t="s">
        <v>3665</v>
      </c>
      <c r="E2299" s="167" t="s">
        <v>3666</v>
      </c>
      <c r="F2299" s="167" t="s">
        <v>3667</v>
      </c>
      <c r="G2299" s="167" t="s">
        <v>3668</v>
      </c>
      <c r="H2299" s="167" t="s">
        <v>3669</v>
      </c>
      <c r="I2299" s="167" t="s">
        <v>3670</v>
      </c>
      <c r="J2299" s="167" t="s">
        <v>3671</v>
      </c>
      <c r="K2299" s="167" t="s">
        <v>3695</v>
      </c>
      <c r="L2299" s="223" t="s">
        <v>3673</v>
      </c>
    </row>
    <row r="2300" spans="1:12" ht="36" x14ac:dyDescent="0.2">
      <c r="A2300" s="197">
        <f t="shared" si="35"/>
        <v>2299</v>
      </c>
      <c r="B2300" s="167" t="s">
        <v>3663</v>
      </c>
      <c r="C2300" s="167" t="s">
        <v>3664</v>
      </c>
      <c r="D2300" s="167" t="s">
        <v>3665</v>
      </c>
      <c r="E2300" s="167" t="s">
        <v>3666</v>
      </c>
      <c r="F2300" s="167" t="s">
        <v>3667</v>
      </c>
      <c r="G2300" s="167" t="s">
        <v>3668</v>
      </c>
      <c r="H2300" s="167" t="s">
        <v>3669</v>
      </c>
      <c r="I2300" s="167" t="s">
        <v>3670</v>
      </c>
      <c r="J2300" s="167" t="s">
        <v>3671</v>
      </c>
      <c r="K2300" s="167" t="s">
        <v>3696</v>
      </c>
      <c r="L2300" s="223" t="s">
        <v>3673</v>
      </c>
    </row>
    <row r="2301" spans="1:12" ht="36" x14ac:dyDescent="0.2">
      <c r="A2301" s="197">
        <f t="shared" si="35"/>
        <v>2300</v>
      </c>
      <c r="B2301" s="167" t="s">
        <v>3663</v>
      </c>
      <c r="C2301" s="167" t="s">
        <v>3664</v>
      </c>
      <c r="D2301" s="167" t="s">
        <v>3665</v>
      </c>
      <c r="E2301" s="167" t="s">
        <v>3666</v>
      </c>
      <c r="F2301" s="167" t="s">
        <v>3667</v>
      </c>
      <c r="G2301" s="167" t="s">
        <v>3668</v>
      </c>
      <c r="H2301" s="167" t="s">
        <v>3669</v>
      </c>
      <c r="I2301" s="167" t="s">
        <v>3670</v>
      </c>
      <c r="J2301" s="167" t="s">
        <v>3671</v>
      </c>
      <c r="K2301" s="167" t="s">
        <v>3697</v>
      </c>
      <c r="L2301" s="223" t="s">
        <v>3673</v>
      </c>
    </row>
    <row r="2302" spans="1:12" ht="36" x14ac:dyDescent="0.2">
      <c r="A2302" s="197">
        <f t="shared" si="35"/>
        <v>2301</v>
      </c>
      <c r="B2302" s="167" t="s">
        <v>3663</v>
      </c>
      <c r="C2302" s="167" t="s">
        <v>3664</v>
      </c>
      <c r="D2302" s="167" t="s">
        <v>3665</v>
      </c>
      <c r="E2302" s="167" t="s">
        <v>3666</v>
      </c>
      <c r="F2302" s="167" t="s">
        <v>3667</v>
      </c>
      <c r="G2302" s="167" t="s">
        <v>3668</v>
      </c>
      <c r="H2302" s="167" t="s">
        <v>3669</v>
      </c>
      <c r="I2302" s="167" t="s">
        <v>3670</v>
      </c>
      <c r="J2302" s="167" t="s">
        <v>3671</v>
      </c>
      <c r="K2302" s="167" t="s">
        <v>3698</v>
      </c>
      <c r="L2302" s="223" t="s">
        <v>3673</v>
      </c>
    </row>
    <row r="2303" spans="1:12" ht="36" x14ac:dyDescent="0.2">
      <c r="A2303" s="197">
        <f t="shared" si="35"/>
        <v>2302</v>
      </c>
      <c r="B2303" s="167" t="s">
        <v>3663</v>
      </c>
      <c r="C2303" s="167" t="s">
        <v>3664</v>
      </c>
      <c r="D2303" s="167" t="s">
        <v>3665</v>
      </c>
      <c r="E2303" s="167" t="s">
        <v>3666</v>
      </c>
      <c r="F2303" s="167" t="s">
        <v>3667</v>
      </c>
      <c r="G2303" s="167" t="s">
        <v>3668</v>
      </c>
      <c r="H2303" s="167" t="s">
        <v>3669</v>
      </c>
      <c r="I2303" s="167" t="s">
        <v>3670</v>
      </c>
      <c r="J2303" s="167" t="s">
        <v>3671</v>
      </c>
      <c r="K2303" s="167" t="s">
        <v>3699</v>
      </c>
      <c r="L2303" s="223" t="s">
        <v>3673</v>
      </c>
    </row>
    <row r="2304" spans="1:12" ht="48" x14ac:dyDescent="0.2">
      <c r="A2304" s="197">
        <f t="shared" si="35"/>
        <v>2303</v>
      </c>
      <c r="B2304" s="167" t="s">
        <v>3663</v>
      </c>
      <c r="C2304" s="167" t="s">
        <v>3700</v>
      </c>
      <c r="D2304" s="172" t="s">
        <v>2616</v>
      </c>
      <c r="E2304" s="172" t="s">
        <v>168</v>
      </c>
      <c r="F2304" s="167" t="s">
        <v>3701</v>
      </c>
      <c r="G2304" s="167" t="s">
        <v>3702</v>
      </c>
      <c r="H2304" s="167" t="s">
        <v>3703</v>
      </c>
      <c r="I2304" s="167" t="s">
        <v>3704</v>
      </c>
      <c r="J2304" s="1" t="s">
        <v>3705</v>
      </c>
      <c r="K2304" s="167" t="s">
        <v>3706</v>
      </c>
      <c r="L2304" s="223"/>
    </row>
    <row r="2305" spans="1:12" ht="48" x14ac:dyDescent="0.2">
      <c r="A2305" s="197">
        <f t="shared" si="35"/>
        <v>2304</v>
      </c>
      <c r="B2305" s="137" t="s">
        <v>3707</v>
      </c>
      <c r="C2305" s="16" t="s">
        <v>3708</v>
      </c>
      <c r="D2305" s="176" t="s">
        <v>3709</v>
      </c>
      <c r="E2305" s="16" t="s">
        <v>3710</v>
      </c>
      <c r="F2305" s="176" t="s">
        <v>3711</v>
      </c>
      <c r="G2305" s="176" t="s">
        <v>3712</v>
      </c>
      <c r="H2305" s="16" t="s">
        <v>3713</v>
      </c>
      <c r="I2305" s="16" t="s">
        <v>3714</v>
      </c>
      <c r="J2305" s="103" t="s">
        <v>3715</v>
      </c>
      <c r="K2305" s="16" t="s">
        <v>1996</v>
      </c>
      <c r="L2305" s="311">
        <v>1500000</v>
      </c>
    </row>
    <row r="2306" spans="1:12" ht="48" x14ac:dyDescent="0.2">
      <c r="A2306" s="197">
        <f t="shared" si="35"/>
        <v>2305</v>
      </c>
      <c r="B2306" s="137" t="s">
        <v>3707</v>
      </c>
      <c r="C2306" s="176" t="s">
        <v>3716</v>
      </c>
      <c r="D2306" s="176" t="s">
        <v>3709</v>
      </c>
      <c r="E2306" s="146" t="s">
        <v>3717</v>
      </c>
      <c r="F2306" s="176" t="s">
        <v>3718</v>
      </c>
      <c r="G2306" s="176" t="s">
        <v>3718</v>
      </c>
      <c r="H2306" s="176" t="s">
        <v>3719</v>
      </c>
      <c r="I2306" s="176" t="s">
        <v>3720</v>
      </c>
      <c r="J2306" s="103" t="s">
        <v>3721</v>
      </c>
      <c r="K2306" s="176" t="s">
        <v>3722</v>
      </c>
      <c r="L2306" s="312">
        <v>800000</v>
      </c>
    </row>
    <row r="2307" spans="1:12" ht="48" x14ac:dyDescent="0.2">
      <c r="A2307" s="197">
        <f t="shared" si="35"/>
        <v>2306</v>
      </c>
      <c r="B2307" s="16" t="s">
        <v>3707</v>
      </c>
      <c r="C2307" s="16" t="s">
        <v>3708</v>
      </c>
      <c r="D2307" s="176" t="s">
        <v>3709</v>
      </c>
      <c r="E2307" s="16" t="s">
        <v>3710</v>
      </c>
      <c r="F2307" s="176" t="s">
        <v>3711</v>
      </c>
      <c r="G2307" s="176" t="s">
        <v>3712</v>
      </c>
      <c r="H2307" s="16" t="s">
        <v>3713</v>
      </c>
      <c r="I2307" s="16" t="s">
        <v>3714</v>
      </c>
      <c r="J2307" s="103" t="s">
        <v>3715</v>
      </c>
      <c r="K2307" s="176" t="s">
        <v>3723</v>
      </c>
      <c r="L2307" s="313">
        <v>6000000</v>
      </c>
    </row>
    <row r="2308" spans="1:12" ht="48" x14ac:dyDescent="0.2">
      <c r="A2308" s="197">
        <f t="shared" si="35"/>
        <v>2307</v>
      </c>
      <c r="B2308" s="137" t="s">
        <v>3707</v>
      </c>
      <c r="C2308" s="176" t="s">
        <v>3724</v>
      </c>
      <c r="D2308" s="176" t="s">
        <v>3725</v>
      </c>
      <c r="E2308" s="147" t="s">
        <v>3726</v>
      </c>
      <c r="F2308" s="176" t="s">
        <v>3711</v>
      </c>
      <c r="G2308" s="176" t="s">
        <v>3712</v>
      </c>
      <c r="H2308" s="176" t="s">
        <v>3727</v>
      </c>
      <c r="I2308" s="16" t="s">
        <v>3728</v>
      </c>
      <c r="J2308" s="103" t="s">
        <v>3729</v>
      </c>
      <c r="K2308" s="176" t="s">
        <v>3730</v>
      </c>
      <c r="L2308" s="314">
        <v>6000000</v>
      </c>
    </row>
    <row r="2309" spans="1:12" ht="48" x14ac:dyDescent="0.2">
      <c r="A2309" s="197">
        <f t="shared" si="35"/>
        <v>2308</v>
      </c>
      <c r="B2309" s="137" t="s">
        <v>3707</v>
      </c>
      <c r="C2309" s="176" t="s">
        <v>3731</v>
      </c>
      <c r="D2309" s="176" t="s">
        <v>3732</v>
      </c>
      <c r="E2309" s="176" t="s">
        <v>3733</v>
      </c>
      <c r="F2309" s="176" t="s">
        <v>3711</v>
      </c>
      <c r="G2309" s="176" t="s">
        <v>3712</v>
      </c>
      <c r="H2309" s="176" t="s">
        <v>3734</v>
      </c>
      <c r="I2309" s="16" t="s">
        <v>3735</v>
      </c>
      <c r="J2309" s="103" t="s">
        <v>3736</v>
      </c>
      <c r="K2309" s="176" t="s">
        <v>3737</v>
      </c>
      <c r="L2309" s="314">
        <v>600000</v>
      </c>
    </row>
    <row r="2310" spans="1:12" ht="24" x14ac:dyDescent="0.2">
      <c r="A2310" s="197">
        <f t="shared" ref="A2310:A2373" si="36">A2309+1</f>
        <v>2309</v>
      </c>
      <c r="B2310" s="19" t="s">
        <v>3738</v>
      </c>
      <c r="C2310" s="19" t="s">
        <v>3739</v>
      </c>
      <c r="D2310" s="116" t="s">
        <v>3740</v>
      </c>
      <c r="E2310" s="116" t="s">
        <v>3741</v>
      </c>
      <c r="F2310" s="116" t="s">
        <v>3742</v>
      </c>
      <c r="G2310" s="116" t="s">
        <v>3742</v>
      </c>
      <c r="H2310" s="116" t="s">
        <v>3743</v>
      </c>
      <c r="I2310" s="116" t="s">
        <v>3744</v>
      </c>
      <c r="J2310" s="19"/>
      <c r="K2310" s="116" t="s">
        <v>2100</v>
      </c>
      <c r="L2310" s="221">
        <v>1647000</v>
      </c>
    </row>
    <row r="2311" spans="1:12" ht="24" x14ac:dyDescent="0.2">
      <c r="A2311" s="197">
        <f t="shared" si="36"/>
        <v>2310</v>
      </c>
      <c r="B2311" s="19" t="s">
        <v>3738</v>
      </c>
      <c r="C2311" s="19" t="s">
        <v>3739</v>
      </c>
      <c r="D2311" s="116" t="s">
        <v>3740</v>
      </c>
      <c r="E2311" s="116" t="s">
        <v>3741</v>
      </c>
      <c r="F2311" s="116" t="s">
        <v>3742</v>
      </c>
      <c r="G2311" s="116" t="s">
        <v>3742</v>
      </c>
      <c r="H2311" s="116" t="s">
        <v>3743</v>
      </c>
      <c r="I2311" s="116" t="s">
        <v>3744</v>
      </c>
      <c r="J2311" s="19"/>
      <c r="K2311" s="19" t="s">
        <v>3745</v>
      </c>
      <c r="L2311" s="221">
        <v>1293000</v>
      </c>
    </row>
    <row r="2312" spans="1:12" ht="24" x14ac:dyDescent="0.2">
      <c r="A2312" s="197">
        <f t="shared" si="36"/>
        <v>2311</v>
      </c>
      <c r="B2312" s="19" t="s">
        <v>3738</v>
      </c>
      <c r="C2312" s="19" t="s">
        <v>3739</v>
      </c>
      <c r="D2312" s="116" t="s">
        <v>3740</v>
      </c>
      <c r="E2312" s="116" t="s">
        <v>3741</v>
      </c>
      <c r="F2312" s="116" t="s">
        <v>3742</v>
      </c>
      <c r="G2312" s="116" t="s">
        <v>3742</v>
      </c>
      <c r="H2312" s="116" t="s">
        <v>3743</v>
      </c>
      <c r="I2312" s="116" t="s">
        <v>3744</v>
      </c>
      <c r="J2312" s="19"/>
      <c r="K2312" s="19" t="s">
        <v>2204</v>
      </c>
      <c r="L2312" s="221">
        <v>839000</v>
      </c>
    </row>
    <row r="2313" spans="1:12" ht="24" x14ac:dyDescent="0.2">
      <c r="A2313" s="197">
        <f t="shared" si="36"/>
        <v>2312</v>
      </c>
      <c r="B2313" s="19" t="s">
        <v>3738</v>
      </c>
      <c r="C2313" s="19" t="s">
        <v>3739</v>
      </c>
      <c r="D2313" s="116" t="s">
        <v>3740</v>
      </c>
      <c r="E2313" s="116" t="s">
        <v>3741</v>
      </c>
      <c r="F2313" s="116" t="s">
        <v>3742</v>
      </c>
      <c r="G2313" s="116" t="s">
        <v>3742</v>
      </c>
      <c r="H2313" s="116" t="s">
        <v>3743</v>
      </c>
      <c r="I2313" s="116" t="s">
        <v>3744</v>
      </c>
      <c r="J2313" s="19"/>
      <c r="K2313" s="19" t="s">
        <v>3746</v>
      </c>
      <c r="L2313" s="221">
        <v>702000</v>
      </c>
    </row>
    <row r="2314" spans="1:12" ht="24" x14ac:dyDescent="0.2">
      <c r="A2314" s="197">
        <f t="shared" si="36"/>
        <v>2313</v>
      </c>
      <c r="B2314" s="19" t="s">
        <v>3738</v>
      </c>
      <c r="C2314" s="19" t="s">
        <v>3739</v>
      </c>
      <c r="D2314" s="116" t="s">
        <v>3740</v>
      </c>
      <c r="E2314" s="116" t="s">
        <v>3741</v>
      </c>
      <c r="F2314" s="116" t="s">
        <v>3742</v>
      </c>
      <c r="G2314" s="116" t="s">
        <v>3742</v>
      </c>
      <c r="H2314" s="116" t="s">
        <v>3743</v>
      </c>
      <c r="I2314" s="116" t="s">
        <v>3744</v>
      </c>
      <c r="J2314" s="19"/>
      <c r="K2314" s="19" t="s">
        <v>2201</v>
      </c>
      <c r="L2314" s="221">
        <v>1711000</v>
      </c>
    </row>
    <row r="2315" spans="1:12" ht="24" x14ac:dyDescent="0.2">
      <c r="A2315" s="197">
        <f t="shared" si="36"/>
        <v>2314</v>
      </c>
      <c r="B2315" s="19" t="s">
        <v>3738</v>
      </c>
      <c r="C2315" s="19" t="s">
        <v>3739</v>
      </c>
      <c r="D2315" s="116" t="s">
        <v>3740</v>
      </c>
      <c r="E2315" s="116" t="s">
        <v>3741</v>
      </c>
      <c r="F2315" s="116" t="s">
        <v>3742</v>
      </c>
      <c r="G2315" s="116" t="s">
        <v>3742</v>
      </c>
      <c r="H2315" s="116" t="s">
        <v>3743</v>
      </c>
      <c r="I2315" s="116" t="s">
        <v>3744</v>
      </c>
      <c r="J2315" s="19"/>
      <c r="K2315" s="19" t="s">
        <v>129</v>
      </c>
      <c r="L2315" s="221">
        <v>1678000</v>
      </c>
    </row>
    <row r="2316" spans="1:12" ht="60" x14ac:dyDescent="0.2">
      <c r="A2316" s="197">
        <f t="shared" si="36"/>
        <v>2315</v>
      </c>
      <c r="B2316" s="10" t="s">
        <v>3747</v>
      </c>
      <c r="C2316" s="10" t="s">
        <v>3748</v>
      </c>
      <c r="D2316" s="148" t="s">
        <v>3749</v>
      </c>
      <c r="E2316" s="148" t="s">
        <v>769</v>
      </c>
      <c r="F2316" s="148" t="s">
        <v>3750</v>
      </c>
      <c r="G2316" s="148" t="s">
        <v>3750</v>
      </c>
      <c r="H2316" s="148" t="s">
        <v>3751</v>
      </c>
      <c r="I2316" s="148" t="s">
        <v>3752</v>
      </c>
      <c r="J2316" s="149" t="s">
        <v>3753</v>
      </c>
      <c r="K2316" s="148" t="s">
        <v>3754</v>
      </c>
      <c r="L2316" s="315">
        <v>17500000</v>
      </c>
    </row>
    <row r="2317" spans="1:12" ht="60" x14ac:dyDescent="0.2">
      <c r="A2317" s="197">
        <f t="shared" si="36"/>
        <v>2316</v>
      </c>
      <c r="B2317" s="10" t="s">
        <v>3755</v>
      </c>
      <c r="C2317" s="10" t="s">
        <v>3748</v>
      </c>
      <c r="D2317" s="148" t="s">
        <v>3749</v>
      </c>
      <c r="E2317" s="148" t="s">
        <v>769</v>
      </c>
      <c r="F2317" s="148" t="s">
        <v>3750</v>
      </c>
      <c r="G2317" s="148" t="s">
        <v>3750</v>
      </c>
      <c r="H2317" s="148" t="s">
        <v>3751</v>
      </c>
      <c r="I2317" s="148" t="s">
        <v>3752</v>
      </c>
      <c r="J2317" s="149" t="s">
        <v>3753</v>
      </c>
      <c r="K2317" s="148" t="s">
        <v>3756</v>
      </c>
      <c r="L2317" s="315">
        <v>13000000</v>
      </c>
    </row>
    <row r="2318" spans="1:12" ht="60" x14ac:dyDescent="0.2">
      <c r="A2318" s="197">
        <f t="shared" si="36"/>
        <v>2317</v>
      </c>
      <c r="B2318" s="10" t="s">
        <v>3755</v>
      </c>
      <c r="C2318" s="10" t="s">
        <v>3748</v>
      </c>
      <c r="D2318" s="148" t="s">
        <v>3749</v>
      </c>
      <c r="E2318" s="148" t="s">
        <v>769</v>
      </c>
      <c r="F2318" s="148" t="s">
        <v>3750</v>
      </c>
      <c r="G2318" s="148" t="s">
        <v>3750</v>
      </c>
      <c r="H2318" s="148" t="s">
        <v>3751</v>
      </c>
      <c r="I2318" s="148" t="s">
        <v>3752</v>
      </c>
      <c r="J2318" s="149" t="s">
        <v>3753</v>
      </c>
      <c r="K2318" s="316" t="s">
        <v>3757</v>
      </c>
      <c r="L2318" s="216">
        <v>7000000</v>
      </c>
    </row>
    <row r="2319" spans="1:12" ht="24" x14ac:dyDescent="0.2">
      <c r="A2319" s="197">
        <f t="shared" si="36"/>
        <v>2318</v>
      </c>
      <c r="B2319" s="10" t="s">
        <v>3755</v>
      </c>
      <c r="C2319" s="10" t="s">
        <v>3758</v>
      </c>
      <c r="D2319" s="148" t="s">
        <v>3759</v>
      </c>
      <c r="E2319" s="148" t="s">
        <v>299</v>
      </c>
      <c r="F2319" s="148" t="s">
        <v>3760</v>
      </c>
      <c r="G2319" s="148" t="s">
        <v>3760</v>
      </c>
      <c r="H2319" s="148" t="s">
        <v>3761</v>
      </c>
      <c r="I2319" s="317" t="s">
        <v>3762</v>
      </c>
      <c r="J2319" s="149" t="s">
        <v>3763</v>
      </c>
      <c r="K2319" s="10" t="s">
        <v>3764</v>
      </c>
      <c r="L2319" s="236">
        <v>29204000</v>
      </c>
    </row>
    <row r="2320" spans="1:12" ht="24" x14ac:dyDescent="0.2">
      <c r="A2320" s="197">
        <f t="shared" si="36"/>
        <v>2319</v>
      </c>
      <c r="B2320" s="10" t="s">
        <v>3755</v>
      </c>
      <c r="C2320" s="10" t="s">
        <v>3758</v>
      </c>
      <c r="D2320" s="148" t="s">
        <v>3759</v>
      </c>
      <c r="E2320" s="148" t="s">
        <v>299</v>
      </c>
      <c r="F2320" s="148" t="s">
        <v>3760</v>
      </c>
      <c r="G2320" s="148" t="s">
        <v>3760</v>
      </c>
      <c r="H2320" s="148" t="s">
        <v>3761</v>
      </c>
      <c r="I2320" s="317" t="s">
        <v>3762</v>
      </c>
      <c r="J2320" s="149" t="s">
        <v>3763</v>
      </c>
      <c r="K2320" s="10" t="s">
        <v>3765</v>
      </c>
      <c r="L2320" s="236">
        <v>12000000</v>
      </c>
    </row>
    <row r="2321" spans="1:12" ht="36" x14ac:dyDescent="0.2">
      <c r="A2321" s="197">
        <f t="shared" si="36"/>
        <v>2320</v>
      </c>
      <c r="B2321" s="10" t="s">
        <v>3755</v>
      </c>
      <c r="C2321" s="10" t="s">
        <v>3766</v>
      </c>
      <c r="D2321" s="148" t="s">
        <v>3767</v>
      </c>
      <c r="E2321" s="148" t="s">
        <v>877</v>
      </c>
      <c r="F2321" s="10" t="s">
        <v>3768</v>
      </c>
      <c r="G2321" s="10" t="s">
        <v>3768</v>
      </c>
      <c r="H2321" s="10" t="s">
        <v>3769</v>
      </c>
      <c r="I2321" s="10" t="s">
        <v>3770</v>
      </c>
      <c r="J2321" s="149" t="s">
        <v>3771</v>
      </c>
      <c r="K2321" s="150" t="s">
        <v>3772</v>
      </c>
      <c r="L2321" s="258">
        <v>550000</v>
      </c>
    </row>
    <row r="2322" spans="1:12" ht="36" x14ac:dyDescent="0.2">
      <c r="A2322" s="197">
        <f t="shared" si="36"/>
        <v>2321</v>
      </c>
      <c r="B2322" s="10" t="s">
        <v>3755</v>
      </c>
      <c r="C2322" s="10" t="s">
        <v>3766</v>
      </c>
      <c r="D2322" s="148" t="s">
        <v>3767</v>
      </c>
      <c r="E2322" s="148" t="s">
        <v>877</v>
      </c>
      <c r="F2322" s="10" t="s">
        <v>3768</v>
      </c>
      <c r="G2322" s="10" t="s">
        <v>3768</v>
      </c>
      <c r="H2322" s="10" t="s">
        <v>3769</v>
      </c>
      <c r="I2322" s="10" t="s">
        <v>3770</v>
      </c>
      <c r="J2322" s="149" t="s">
        <v>3771</v>
      </c>
      <c r="K2322" s="150" t="s">
        <v>3773</v>
      </c>
      <c r="L2322" s="258">
        <v>600000</v>
      </c>
    </row>
    <row r="2323" spans="1:12" ht="36" x14ac:dyDescent="0.2">
      <c r="A2323" s="197">
        <f t="shared" si="36"/>
        <v>2322</v>
      </c>
      <c r="B2323" s="10" t="s">
        <v>3755</v>
      </c>
      <c r="C2323" s="10" t="s">
        <v>3766</v>
      </c>
      <c r="D2323" s="148" t="s">
        <v>3767</v>
      </c>
      <c r="E2323" s="148" t="s">
        <v>877</v>
      </c>
      <c r="F2323" s="10" t="s">
        <v>3768</v>
      </c>
      <c r="G2323" s="10" t="s">
        <v>3768</v>
      </c>
      <c r="H2323" s="10" t="s">
        <v>3769</v>
      </c>
      <c r="I2323" s="10" t="s">
        <v>3770</v>
      </c>
      <c r="J2323" s="149" t="s">
        <v>3771</v>
      </c>
      <c r="K2323" s="150" t="s">
        <v>3774</v>
      </c>
      <c r="L2323" s="258">
        <v>650000</v>
      </c>
    </row>
    <row r="2324" spans="1:12" ht="36" x14ac:dyDescent="0.2">
      <c r="A2324" s="197">
        <f t="shared" si="36"/>
        <v>2323</v>
      </c>
      <c r="B2324" s="10" t="s">
        <v>3755</v>
      </c>
      <c r="C2324" s="10" t="s">
        <v>3766</v>
      </c>
      <c r="D2324" s="148" t="s">
        <v>3767</v>
      </c>
      <c r="E2324" s="148" t="s">
        <v>877</v>
      </c>
      <c r="F2324" s="10" t="s">
        <v>3768</v>
      </c>
      <c r="G2324" s="10" t="s">
        <v>3768</v>
      </c>
      <c r="H2324" s="10" t="s">
        <v>3769</v>
      </c>
      <c r="I2324" s="10" t="s">
        <v>3770</v>
      </c>
      <c r="J2324" s="149" t="s">
        <v>3771</v>
      </c>
      <c r="K2324" s="19" t="s">
        <v>3775</v>
      </c>
      <c r="L2324" s="258">
        <v>1200000</v>
      </c>
    </row>
    <row r="2325" spans="1:12" ht="48" x14ac:dyDescent="0.2">
      <c r="A2325" s="197">
        <f t="shared" si="36"/>
        <v>2324</v>
      </c>
      <c r="B2325" s="10" t="s">
        <v>3755</v>
      </c>
      <c r="C2325" s="10" t="s">
        <v>3776</v>
      </c>
      <c r="D2325" s="148" t="s">
        <v>3777</v>
      </c>
      <c r="E2325" s="148" t="s">
        <v>132</v>
      </c>
      <c r="F2325" s="10" t="s">
        <v>3778</v>
      </c>
      <c r="G2325" s="10" t="s">
        <v>3778</v>
      </c>
      <c r="H2325" s="10" t="s">
        <v>3779</v>
      </c>
      <c r="I2325" s="10" t="s">
        <v>3780</v>
      </c>
      <c r="J2325" s="28" t="s">
        <v>3781</v>
      </c>
      <c r="K2325" s="148" t="s">
        <v>3782</v>
      </c>
      <c r="L2325" s="258">
        <v>1500000</v>
      </c>
    </row>
    <row r="2326" spans="1:12" ht="48" x14ac:dyDescent="0.2">
      <c r="A2326" s="197">
        <f t="shared" si="36"/>
        <v>2325</v>
      </c>
      <c r="B2326" s="10" t="s">
        <v>3755</v>
      </c>
      <c r="C2326" s="10" t="s">
        <v>3776</v>
      </c>
      <c r="D2326" s="148" t="s">
        <v>3777</v>
      </c>
      <c r="E2326" s="148" t="s">
        <v>132</v>
      </c>
      <c r="F2326" s="10" t="s">
        <v>3778</v>
      </c>
      <c r="G2326" s="10" t="s">
        <v>3778</v>
      </c>
      <c r="H2326" s="10" t="s">
        <v>3779</v>
      </c>
      <c r="I2326" s="10" t="s">
        <v>3780</v>
      </c>
      <c r="J2326" s="28" t="s">
        <v>3781</v>
      </c>
      <c r="K2326" s="148" t="s">
        <v>2613</v>
      </c>
      <c r="L2326" s="258">
        <v>4000000</v>
      </c>
    </row>
    <row r="2327" spans="1:12" ht="48" x14ac:dyDescent="0.2">
      <c r="A2327" s="197">
        <f t="shared" si="36"/>
        <v>2326</v>
      </c>
      <c r="B2327" s="10" t="s">
        <v>3755</v>
      </c>
      <c r="C2327" s="10" t="s">
        <v>3776</v>
      </c>
      <c r="D2327" s="148" t="s">
        <v>3777</v>
      </c>
      <c r="E2327" s="148" t="s">
        <v>132</v>
      </c>
      <c r="F2327" s="10" t="s">
        <v>3778</v>
      </c>
      <c r="G2327" s="10" t="s">
        <v>3778</v>
      </c>
      <c r="H2327" s="10" t="s">
        <v>3779</v>
      </c>
      <c r="I2327" s="10" t="s">
        <v>3780</v>
      </c>
      <c r="J2327" s="28" t="s">
        <v>3781</v>
      </c>
      <c r="K2327" s="148" t="s">
        <v>3783</v>
      </c>
      <c r="L2327" s="258">
        <v>3000000</v>
      </c>
    </row>
    <row r="2328" spans="1:12" ht="24" x14ac:dyDescent="0.2">
      <c r="A2328" s="197">
        <f t="shared" si="36"/>
        <v>2327</v>
      </c>
      <c r="B2328" s="20" t="s">
        <v>3784</v>
      </c>
      <c r="C2328" s="20" t="s">
        <v>3785</v>
      </c>
      <c r="D2328" s="21" t="s">
        <v>3786</v>
      </c>
      <c r="E2328" s="22" t="s">
        <v>3787</v>
      </c>
      <c r="F2328" s="21" t="s">
        <v>3788</v>
      </c>
      <c r="G2328" s="21" t="s">
        <v>3788</v>
      </c>
      <c r="H2328" s="20" t="s">
        <v>3789</v>
      </c>
      <c r="I2328" s="20" t="s">
        <v>3790</v>
      </c>
      <c r="J2328" s="20" t="s">
        <v>3791</v>
      </c>
      <c r="K2328" s="21" t="s">
        <v>3792</v>
      </c>
      <c r="L2328" s="318">
        <v>500000</v>
      </c>
    </row>
    <row r="2329" spans="1:12" ht="24" x14ac:dyDescent="0.2">
      <c r="A2329" s="197">
        <f t="shared" si="36"/>
        <v>2328</v>
      </c>
      <c r="B2329" s="20" t="s">
        <v>3784</v>
      </c>
      <c r="C2329" s="20" t="s">
        <v>3793</v>
      </c>
      <c r="D2329" s="21" t="s">
        <v>3786</v>
      </c>
      <c r="E2329" s="22" t="s">
        <v>3787</v>
      </c>
      <c r="F2329" s="21" t="s">
        <v>3788</v>
      </c>
      <c r="G2329" s="21" t="s">
        <v>3788</v>
      </c>
      <c r="H2329" s="20" t="s">
        <v>3789</v>
      </c>
      <c r="I2329" s="20" t="s">
        <v>3790</v>
      </c>
      <c r="J2329" s="20" t="s">
        <v>3791</v>
      </c>
      <c r="K2329" s="21" t="s">
        <v>3794</v>
      </c>
      <c r="L2329" s="318">
        <v>600000</v>
      </c>
    </row>
    <row r="2330" spans="1:12" ht="24" x14ac:dyDescent="0.2">
      <c r="A2330" s="197">
        <f t="shared" si="36"/>
        <v>2329</v>
      </c>
      <c r="B2330" s="20" t="s">
        <v>3784</v>
      </c>
      <c r="C2330" s="20" t="s">
        <v>3793</v>
      </c>
      <c r="D2330" s="21" t="s">
        <v>3786</v>
      </c>
      <c r="E2330" s="22" t="s">
        <v>3787</v>
      </c>
      <c r="F2330" s="21" t="s">
        <v>3788</v>
      </c>
      <c r="G2330" s="21" t="s">
        <v>3788</v>
      </c>
      <c r="H2330" s="20" t="s">
        <v>3789</v>
      </c>
      <c r="I2330" s="20" t="s">
        <v>3790</v>
      </c>
      <c r="J2330" s="20" t="s">
        <v>3791</v>
      </c>
      <c r="K2330" s="21" t="s">
        <v>3795</v>
      </c>
      <c r="L2330" s="318">
        <v>800000</v>
      </c>
    </row>
    <row r="2331" spans="1:12" ht="24" x14ac:dyDescent="0.2">
      <c r="A2331" s="197">
        <f t="shared" si="36"/>
        <v>2330</v>
      </c>
      <c r="B2331" s="20" t="s">
        <v>3784</v>
      </c>
      <c r="C2331" s="20" t="s">
        <v>3793</v>
      </c>
      <c r="D2331" s="21" t="s">
        <v>3786</v>
      </c>
      <c r="E2331" s="22" t="s">
        <v>3787</v>
      </c>
      <c r="F2331" s="21" t="s">
        <v>3788</v>
      </c>
      <c r="G2331" s="21" t="s">
        <v>3788</v>
      </c>
      <c r="H2331" s="20" t="s">
        <v>3789</v>
      </c>
      <c r="I2331" s="20" t="s">
        <v>3790</v>
      </c>
      <c r="J2331" s="20" t="s">
        <v>3791</v>
      </c>
      <c r="K2331" s="21" t="s">
        <v>3796</v>
      </c>
      <c r="L2331" s="318">
        <v>1200000</v>
      </c>
    </row>
    <row r="2332" spans="1:12" ht="24" x14ac:dyDescent="0.2">
      <c r="A2332" s="197">
        <f t="shared" si="36"/>
        <v>2331</v>
      </c>
      <c r="B2332" s="20" t="s">
        <v>3784</v>
      </c>
      <c r="C2332" s="20" t="s">
        <v>3793</v>
      </c>
      <c r="D2332" s="21" t="s">
        <v>3786</v>
      </c>
      <c r="E2332" s="22" t="s">
        <v>3787</v>
      </c>
      <c r="F2332" s="21" t="s">
        <v>3788</v>
      </c>
      <c r="G2332" s="21" t="s">
        <v>3788</v>
      </c>
      <c r="H2332" s="20" t="s">
        <v>3789</v>
      </c>
      <c r="I2332" s="20" t="s">
        <v>3790</v>
      </c>
      <c r="J2332" s="20" t="s">
        <v>3791</v>
      </c>
      <c r="K2332" s="21" t="s">
        <v>3797</v>
      </c>
      <c r="L2332" s="318">
        <v>1000000</v>
      </c>
    </row>
    <row r="2333" spans="1:12" ht="24" x14ac:dyDescent="0.2">
      <c r="A2333" s="197">
        <f t="shared" si="36"/>
        <v>2332</v>
      </c>
      <c r="B2333" s="20" t="s">
        <v>3784</v>
      </c>
      <c r="C2333" s="20" t="s">
        <v>3793</v>
      </c>
      <c r="D2333" s="21" t="s">
        <v>3786</v>
      </c>
      <c r="E2333" s="22" t="s">
        <v>3787</v>
      </c>
      <c r="F2333" s="21" t="s">
        <v>3788</v>
      </c>
      <c r="G2333" s="21" t="s">
        <v>3788</v>
      </c>
      <c r="H2333" s="20" t="s">
        <v>3789</v>
      </c>
      <c r="I2333" s="20" t="s">
        <v>3790</v>
      </c>
      <c r="J2333" s="20" t="s">
        <v>3791</v>
      </c>
      <c r="K2333" s="21" t="s">
        <v>3798</v>
      </c>
      <c r="L2333" s="318">
        <v>500000</v>
      </c>
    </row>
    <row r="2334" spans="1:12" ht="24" x14ac:dyDescent="0.2">
      <c r="A2334" s="197">
        <f t="shared" si="36"/>
        <v>2333</v>
      </c>
      <c r="B2334" s="20" t="s">
        <v>3784</v>
      </c>
      <c r="C2334" s="20" t="s">
        <v>3799</v>
      </c>
      <c r="D2334" s="21" t="s">
        <v>3800</v>
      </c>
      <c r="E2334" s="22" t="s">
        <v>3801</v>
      </c>
      <c r="F2334" s="21" t="s">
        <v>3802</v>
      </c>
      <c r="G2334" s="21" t="s">
        <v>3802</v>
      </c>
      <c r="H2334" s="21" t="s">
        <v>3803</v>
      </c>
      <c r="I2334" s="21" t="s">
        <v>3804</v>
      </c>
      <c r="J2334" s="20" t="s">
        <v>3805</v>
      </c>
      <c r="K2334" s="21" t="s">
        <v>3806</v>
      </c>
      <c r="L2334" s="318">
        <v>1200000</v>
      </c>
    </row>
    <row r="2335" spans="1:12" ht="24" x14ac:dyDescent="0.2">
      <c r="A2335" s="197">
        <f t="shared" si="36"/>
        <v>2334</v>
      </c>
      <c r="B2335" s="20" t="s">
        <v>3784</v>
      </c>
      <c r="C2335" s="20" t="s">
        <v>3799</v>
      </c>
      <c r="D2335" s="21" t="s">
        <v>3800</v>
      </c>
      <c r="E2335" s="22" t="s">
        <v>3801</v>
      </c>
      <c r="F2335" s="21" t="s">
        <v>3802</v>
      </c>
      <c r="G2335" s="21" t="s">
        <v>3802</v>
      </c>
      <c r="H2335" s="21" t="s">
        <v>3803</v>
      </c>
      <c r="I2335" s="21" t="s">
        <v>3807</v>
      </c>
      <c r="J2335" s="20" t="s">
        <v>3805</v>
      </c>
      <c r="K2335" s="21" t="s">
        <v>3808</v>
      </c>
      <c r="L2335" s="318">
        <v>520000</v>
      </c>
    </row>
    <row r="2336" spans="1:12" ht="24" x14ac:dyDescent="0.2">
      <c r="A2336" s="197">
        <f t="shared" si="36"/>
        <v>2335</v>
      </c>
      <c r="B2336" s="20" t="s">
        <v>3784</v>
      </c>
      <c r="C2336" s="20" t="s">
        <v>3799</v>
      </c>
      <c r="D2336" s="21" t="s">
        <v>3800</v>
      </c>
      <c r="E2336" s="22" t="s">
        <v>3801</v>
      </c>
      <c r="F2336" s="21" t="s">
        <v>3802</v>
      </c>
      <c r="G2336" s="21" t="s">
        <v>3802</v>
      </c>
      <c r="H2336" s="21" t="s">
        <v>3803</v>
      </c>
      <c r="I2336" s="21" t="s">
        <v>3809</v>
      </c>
      <c r="J2336" s="20" t="s">
        <v>3805</v>
      </c>
      <c r="K2336" s="21" t="s">
        <v>3810</v>
      </c>
      <c r="L2336" s="318">
        <v>560000</v>
      </c>
    </row>
    <row r="2337" spans="1:12" ht="24" x14ac:dyDescent="0.2">
      <c r="A2337" s="197">
        <f t="shared" si="36"/>
        <v>2336</v>
      </c>
      <c r="B2337" s="20" t="s">
        <v>3784</v>
      </c>
      <c r="C2337" s="20" t="s">
        <v>3799</v>
      </c>
      <c r="D2337" s="21" t="s">
        <v>3800</v>
      </c>
      <c r="E2337" s="22" t="s">
        <v>3801</v>
      </c>
      <c r="F2337" s="21" t="s">
        <v>3802</v>
      </c>
      <c r="G2337" s="21" t="s">
        <v>3802</v>
      </c>
      <c r="H2337" s="21" t="s">
        <v>3803</v>
      </c>
      <c r="I2337" s="21" t="s">
        <v>3811</v>
      </c>
      <c r="J2337" s="20" t="s">
        <v>3805</v>
      </c>
      <c r="K2337" s="21" t="s">
        <v>3812</v>
      </c>
      <c r="L2337" s="318">
        <v>890000</v>
      </c>
    </row>
    <row r="2338" spans="1:12" ht="24" x14ac:dyDescent="0.2">
      <c r="A2338" s="197">
        <f t="shared" si="36"/>
        <v>2337</v>
      </c>
      <c r="B2338" s="20" t="s">
        <v>3784</v>
      </c>
      <c r="C2338" s="20" t="s">
        <v>3799</v>
      </c>
      <c r="D2338" s="21" t="s">
        <v>3800</v>
      </c>
      <c r="E2338" s="22" t="s">
        <v>3801</v>
      </c>
      <c r="F2338" s="21" t="s">
        <v>3802</v>
      </c>
      <c r="G2338" s="21" t="s">
        <v>3802</v>
      </c>
      <c r="H2338" s="21" t="s">
        <v>3803</v>
      </c>
      <c r="I2338" s="21" t="s">
        <v>3813</v>
      </c>
      <c r="J2338" s="20" t="s">
        <v>3805</v>
      </c>
      <c r="K2338" s="21" t="s">
        <v>3814</v>
      </c>
      <c r="L2338" s="318">
        <v>630000</v>
      </c>
    </row>
    <row r="2339" spans="1:12" ht="48" x14ac:dyDescent="0.2">
      <c r="A2339" s="197">
        <f t="shared" si="36"/>
        <v>2338</v>
      </c>
      <c r="B2339" s="20" t="s">
        <v>3784</v>
      </c>
      <c r="C2339" s="20" t="s">
        <v>3815</v>
      </c>
      <c r="D2339" s="21" t="s">
        <v>3816</v>
      </c>
      <c r="E2339" s="22">
        <v>19.100000000000001</v>
      </c>
      <c r="F2339" s="21" t="s">
        <v>3817</v>
      </c>
      <c r="G2339" s="21" t="s">
        <v>3817</v>
      </c>
      <c r="H2339" s="21" t="s">
        <v>3818</v>
      </c>
      <c r="I2339" s="20" t="s">
        <v>3819</v>
      </c>
      <c r="J2339" s="20" t="s">
        <v>3820</v>
      </c>
      <c r="K2339" s="21" t="s">
        <v>3821</v>
      </c>
      <c r="L2339" s="318">
        <v>700000</v>
      </c>
    </row>
    <row r="2340" spans="1:12" ht="48" x14ac:dyDescent="0.2">
      <c r="A2340" s="197">
        <f t="shared" si="36"/>
        <v>2339</v>
      </c>
      <c r="B2340" s="20" t="s">
        <v>3784</v>
      </c>
      <c r="C2340" s="20" t="s">
        <v>3815</v>
      </c>
      <c r="D2340" s="21" t="s">
        <v>3816</v>
      </c>
      <c r="E2340" s="22">
        <v>19.100000000000001</v>
      </c>
      <c r="F2340" s="21" t="s">
        <v>3817</v>
      </c>
      <c r="G2340" s="21" t="s">
        <v>3817</v>
      </c>
      <c r="H2340" s="21" t="s">
        <v>3818</v>
      </c>
      <c r="I2340" s="20" t="s">
        <v>3819</v>
      </c>
      <c r="J2340" s="20" t="s">
        <v>3820</v>
      </c>
      <c r="K2340" s="21" t="s">
        <v>3822</v>
      </c>
      <c r="L2340" s="318">
        <v>1000000</v>
      </c>
    </row>
    <row r="2341" spans="1:12" ht="24" x14ac:dyDescent="0.2">
      <c r="A2341" s="197">
        <f t="shared" si="36"/>
        <v>2340</v>
      </c>
      <c r="B2341" s="20" t="s">
        <v>3784</v>
      </c>
      <c r="C2341" s="21" t="s">
        <v>3823</v>
      </c>
      <c r="D2341" s="21" t="s">
        <v>3824</v>
      </c>
      <c r="E2341" s="19" t="s">
        <v>3825</v>
      </c>
      <c r="F2341" s="21" t="s">
        <v>3826</v>
      </c>
      <c r="G2341" s="21" t="s">
        <v>3826</v>
      </c>
      <c r="H2341" s="21" t="s">
        <v>3827</v>
      </c>
      <c r="I2341" s="19" t="s">
        <v>3828</v>
      </c>
      <c r="J2341" s="20" t="s">
        <v>3829</v>
      </c>
      <c r="K2341" s="21" t="s">
        <v>3830</v>
      </c>
      <c r="L2341" s="318">
        <v>1052728</v>
      </c>
    </row>
    <row r="2342" spans="1:12" ht="24" x14ac:dyDescent="0.2">
      <c r="A2342" s="197">
        <f t="shared" si="36"/>
        <v>2341</v>
      </c>
      <c r="B2342" s="20" t="s">
        <v>3784</v>
      </c>
      <c r="C2342" s="21" t="s">
        <v>3823</v>
      </c>
      <c r="D2342" s="21" t="s">
        <v>3824</v>
      </c>
      <c r="E2342" s="19" t="s">
        <v>3825</v>
      </c>
      <c r="F2342" s="21" t="s">
        <v>3826</v>
      </c>
      <c r="G2342" s="21" t="s">
        <v>3826</v>
      </c>
      <c r="H2342" s="21" t="s">
        <v>3827</v>
      </c>
      <c r="I2342" s="19" t="s">
        <v>3828</v>
      </c>
      <c r="J2342" s="20" t="s">
        <v>3829</v>
      </c>
      <c r="K2342" s="21" t="s">
        <v>3831</v>
      </c>
      <c r="L2342" s="318">
        <v>545000</v>
      </c>
    </row>
    <row r="2343" spans="1:12" ht="25.5" customHeight="1" x14ac:dyDescent="0.2">
      <c r="A2343" s="197">
        <f t="shared" si="36"/>
        <v>2342</v>
      </c>
      <c r="B2343" s="172" t="s">
        <v>3832</v>
      </c>
      <c r="C2343" s="19" t="s">
        <v>3833</v>
      </c>
      <c r="D2343" s="72" t="s">
        <v>3834</v>
      </c>
      <c r="E2343" s="172" t="s">
        <v>3835</v>
      </c>
      <c r="F2343" s="137" t="s">
        <v>3836</v>
      </c>
      <c r="G2343" s="137" t="s">
        <v>3837</v>
      </c>
      <c r="H2343" s="137" t="s">
        <v>3838</v>
      </c>
      <c r="I2343" s="54" t="s">
        <v>3839</v>
      </c>
      <c r="J2343" s="54" t="s">
        <v>3840</v>
      </c>
      <c r="K2343" s="19" t="s">
        <v>3841</v>
      </c>
      <c r="L2343" s="231">
        <v>500000</v>
      </c>
    </row>
    <row r="2344" spans="1:12" ht="20.25" customHeight="1" x14ac:dyDescent="0.2">
      <c r="A2344" s="197">
        <f t="shared" si="36"/>
        <v>2343</v>
      </c>
      <c r="B2344" s="172" t="s">
        <v>3832</v>
      </c>
      <c r="C2344" s="19" t="s">
        <v>3833</v>
      </c>
      <c r="D2344" s="72" t="s">
        <v>3834</v>
      </c>
      <c r="E2344" s="172" t="s">
        <v>3835</v>
      </c>
      <c r="F2344" s="137" t="s">
        <v>3850</v>
      </c>
      <c r="G2344" s="137" t="s">
        <v>3859</v>
      </c>
      <c r="H2344" s="137" t="s">
        <v>3838</v>
      </c>
      <c r="I2344" s="54" t="s">
        <v>3868</v>
      </c>
      <c r="J2344" s="54" t="s">
        <v>3840</v>
      </c>
      <c r="K2344" s="19" t="s">
        <v>3841</v>
      </c>
      <c r="L2344" s="231">
        <v>500000</v>
      </c>
    </row>
    <row r="2345" spans="1:12" ht="18" customHeight="1" x14ac:dyDescent="0.2">
      <c r="A2345" s="197">
        <f t="shared" si="36"/>
        <v>2344</v>
      </c>
      <c r="B2345" s="172" t="s">
        <v>3832</v>
      </c>
      <c r="C2345" s="19" t="s">
        <v>3833</v>
      </c>
      <c r="D2345" s="72" t="s">
        <v>3834</v>
      </c>
      <c r="E2345" s="172" t="s">
        <v>3835</v>
      </c>
      <c r="F2345" s="137" t="s">
        <v>3851</v>
      </c>
      <c r="G2345" s="137" t="s">
        <v>3860</v>
      </c>
      <c r="H2345" s="137" t="s">
        <v>3838</v>
      </c>
      <c r="I2345" s="54" t="s">
        <v>3869</v>
      </c>
      <c r="J2345" s="54" t="s">
        <v>3840</v>
      </c>
      <c r="K2345" s="19" t="s">
        <v>3842</v>
      </c>
      <c r="L2345" s="231">
        <v>500000</v>
      </c>
    </row>
    <row r="2346" spans="1:12" ht="19.5" customHeight="1" x14ac:dyDescent="0.2">
      <c r="A2346" s="197">
        <f t="shared" si="36"/>
        <v>2345</v>
      </c>
      <c r="B2346" s="172" t="s">
        <v>3832</v>
      </c>
      <c r="C2346" s="19" t="s">
        <v>3833</v>
      </c>
      <c r="D2346" s="72" t="s">
        <v>3834</v>
      </c>
      <c r="E2346" s="172" t="s">
        <v>3835</v>
      </c>
      <c r="F2346" s="137" t="s">
        <v>3852</v>
      </c>
      <c r="G2346" s="137" t="s">
        <v>3861</v>
      </c>
      <c r="H2346" s="137" t="s">
        <v>3838</v>
      </c>
      <c r="I2346" s="54" t="s">
        <v>3870</v>
      </c>
      <c r="J2346" s="54" t="s">
        <v>3840</v>
      </c>
      <c r="K2346" s="19" t="s">
        <v>3843</v>
      </c>
      <c r="L2346" s="231">
        <v>500000</v>
      </c>
    </row>
    <row r="2347" spans="1:12" ht="19.5" customHeight="1" x14ac:dyDescent="0.2">
      <c r="A2347" s="197">
        <f t="shared" si="36"/>
        <v>2346</v>
      </c>
      <c r="B2347" s="172" t="s">
        <v>3832</v>
      </c>
      <c r="C2347" s="19" t="s">
        <v>3833</v>
      </c>
      <c r="D2347" s="72" t="s">
        <v>3834</v>
      </c>
      <c r="E2347" s="172" t="s">
        <v>3835</v>
      </c>
      <c r="F2347" s="137" t="s">
        <v>3853</v>
      </c>
      <c r="G2347" s="137" t="s">
        <v>3862</v>
      </c>
      <c r="H2347" s="137" t="s">
        <v>3838</v>
      </c>
      <c r="I2347" s="54" t="s">
        <v>3871</v>
      </c>
      <c r="J2347" s="54" t="s">
        <v>3840</v>
      </c>
      <c r="K2347" s="19" t="s">
        <v>3844</v>
      </c>
      <c r="L2347" s="231">
        <v>500000</v>
      </c>
    </row>
    <row r="2348" spans="1:12" ht="18.75" customHeight="1" x14ac:dyDescent="0.2">
      <c r="A2348" s="197">
        <f t="shared" si="36"/>
        <v>2347</v>
      </c>
      <c r="B2348" s="172" t="s">
        <v>3832</v>
      </c>
      <c r="C2348" s="19" t="s">
        <v>3833</v>
      </c>
      <c r="D2348" s="72" t="s">
        <v>3834</v>
      </c>
      <c r="E2348" s="172" t="s">
        <v>3835</v>
      </c>
      <c r="F2348" s="137" t="s">
        <v>3854</v>
      </c>
      <c r="G2348" s="137" t="s">
        <v>3863</v>
      </c>
      <c r="H2348" s="137" t="s">
        <v>3838</v>
      </c>
      <c r="I2348" s="54" t="s">
        <v>3872</v>
      </c>
      <c r="J2348" s="54" t="s">
        <v>3840</v>
      </c>
      <c r="K2348" s="19" t="s">
        <v>3845</v>
      </c>
      <c r="L2348" s="231">
        <v>500000</v>
      </c>
    </row>
    <row r="2349" spans="1:12" ht="18.75" customHeight="1" x14ac:dyDescent="0.2">
      <c r="A2349" s="197">
        <f t="shared" si="36"/>
        <v>2348</v>
      </c>
      <c r="B2349" s="172" t="s">
        <v>3832</v>
      </c>
      <c r="C2349" s="19" t="s">
        <v>3833</v>
      </c>
      <c r="D2349" s="72" t="s">
        <v>3834</v>
      </c>
      <c r="E2349" s="172" t="s">
        <v>3835</v>
      </c>
      <c r="F2349" s="137" t="s">
        <v>3855</v>
      </c>
      <c r="G2349" s="137" t="s">
        <v>3864</v>
      </c>
      <c r="H2349" s="137" t="s">
        <v>3838</v>
      </c>
      <c r="I2349" s="54" t="s">
        <v>3873</v>
      </c>
      <c r="J2349" s="54" t="s">
        <v>3840</v>
      </c>
      <c r="K2349" s="19" t="s">
        <v>3846</v>
      </c>
      <c r="L2349" s="231">
        <v>500000</v>
      </c>
    </row>
    <row r="2350" spans="1:12" ht="18" customHeight="1" x14ac:dyDescent="0.2">
      <c r="A2350" s="197">
        <f t="shared" si="36"/>
        <v>2349</v>
      </c>
      <c r="B2350" s="172" t="s">
        <v>3832</v>
      </c>
      <c r="C2350" s="19" t="s">
        <v>3833</v>
      </c>
      <c r="D2350" s="72" t="s">
        <v>3834</v>
      </c>
      <c r="E2350" s="172" t="s">
        <v>3835</v>
      </c>
      <c r="F2350" s="137" t="s">
        <v>3856</v>
      </c>
      <c r="G2350" s="137" t="s">
        <v>3865</v>
      </c>
      <c r="H2350" s="137" t="s">
        <v>3838</v>
      </c>
      <c r="I2350" s="54" t="s">
        <v>3874</v>
      </c>
      <c r="J2350" s="54" t="s">
        <v>3840</v>
      </c>
      <c r="K2350" s="19" t="s">
        <v>3847</v>
      </c>
      <c r="L2350" s="231">
        <v>500000</v>
      </c>
    </row>
    <row r="2351" spans="1:12" ht="18.75" customHeight="1" x14ac:dyDescent="0.2">
      <c r="A2351" s="197">
        <f t="shared" si="36"/>
        <v>2350</v>
      </c>
      <c r="B2351" s="172" t="s">
        <v>3832</v>
      </c>
      <c r="C2351" s="19" t="s">
        <v>3833</v>
      </c>
      <c r="D2351" s="72" t="s">
        <v>3834</v>
      </c>
      <c r="E2351" s="172" t="s">
        <v>3835</v>
      </c>
      <c r="F2351" s="137" t="s">
        <v>3857</v>
      </c>
      <c r="G2351" s="137" t="s">
        <v>3866</v>
      </c>
      <c r="H2351" s="137" t="s">
        <v>3838</v>
      </c>
      <c r="I2351" s="54" t="s">
        <v>3875</v>
      </c>
      <c r="J2351" s="54" t="s">
        <v>3840</v>
      </c>
      <c r="K2351" s="19" t="s">
        <v>3848</v>
      </c>
      <c r="L2351" s="231">
        <v>500000</v>
      </c>
    </row>
    <row r="2352" spans="1:12" ht="18.75" customHeight="1" x14ac:dyDescent="0.2">
      <c r="A2352" s="197">
        <f t="shared" si="36"/>
        <v>2351</v>
      </c>
      <c r="B2352" s="172" t="s">
        <v>3832</v>
      </c>
      <c r="C2352" s="19" t="s">
        <v>3833</v>
      </c>
      <c r="D2352" s="72" t="s">
        <v>3834</v>
      </c>
      <c r="E2352" s="172" t="s">
        <v>3835</v>
      </c>
      <c r="F2352" s="137" t="s">
        <v>3858</v>
      </c>
      <c r="G2352" s="137" t="s">
        <v>3867</v>
      </c>
      <c r="H2352" s="137" t="s">
        <v>3838</v>
      </c>
      <c r="I2352" s="54" t="s">
        <v>3876</v>
      </c>
      <c r="J2352" s="54" t="s">
        <v>3840</v>
      </c>
      <c r="K2352" s="19" t="s">
        <v>3849</v>
      </c>
      <c r="L2352" s="231">
        <v>500000</v>
      </c>
    </row>
    <row r="2353" spans="1:12" ht="24" x14ac:dyDescent="0.2">
      <c r="A2353" s="197">
        <f t="shared" si="36"/>
        <v>2352</v>
      </c>
      <c r="B2353" s="32" t="s">
        <v>4041</v>
      </c>
      <c r="C2353" s="32" t="s">
        <v>4042</v>
      </c>
      <c r="D2353" s="72" t="s">
        <v>4043</v>
      </c>
      <c r="E2353" s="72" t="s">
        <v>4044</v>
      </c>
      <c r="F2353" s="168" t="s">
        <v>5235</v>
      </c>
      <c r="G2353" s="168" t="s">
        <v>5235</v>
      </c>
      <c r="H2353" s="72" t="s">
        <v>4045</v>
      </c>
      <c r="I2353" s="72" t="s">
        <v>4046</v>
      </c>
      <c r="J2353" s="151" t="s">
        <v>4047</v>
      </c>
      <c r="K2353" s="19" t="s">
        <v>4048</v>
      </c>
      <c r="L2353" s="216">
        <v>7300000</v>
      </c>
    </row>
    <row r="2354" spans="1:12" ht="24" x14ac:dyDescent="0.2">
      <c r="A2354" s="197">
        <f t="shared" si="36"/>
        <v>2353</v>
      </c>
      <c r="B2354" s="32" t="s">
        <v>4041</v>
      </c>
      <c r="C2354" s="32" t="s">
        <v>4042</v>
      </c>
      <c r="D2354" s="72" t="s">
        <v>4043</v>
      </c>
      <c r="E2354" s="72" t="s">
        <v>4044</v>
      </c>
      <c r="F2354" s="168" t="s">
        <v>5235</v>
      </c>
      <c r="G2354" s="168" t="s">
        <v>5235</v>
      </c>
      <c r="H2354" s="72" t="s">
        <v>4045</v>
      </c>
      <c r="I2354" s="72" t="s">
        <v>4046</v>
      </c>
      <c r="J2354" s="151" t="s">
        <v>4047</v>
      </c>
      <c r="K2354" s="19" t="s">
        <v>4049</v>
      </c>
      <c r="L2354" s="216">
        <v>2500000</v>
      </c>
    </row>
    <row r="2355" spans="1:12" ht="24" x14ac:dyDescent="0.2">
      <c r="A2355" s="197">
        <f t="shared" si="36"/>
        <v>2354</v>
      </c>
      <c r="B2355" s="32" t="s">
        <v>4041</v>
      </c>
      <c r="C2355" s="32" t="s">
        <v>4042</v>
      </c>
      <c r="D2355" s="72" t="s">
        <v>4043</v>
      </c>
      <c r="E2355" s="72" t="s">
        <v>4044</v>
      </c>
      <c r="F2355" s="168" t="s">
        <v>5235</v>
      </c>
      <c r="G2355" s="168" t="s">
        <v>5235</v>
      </c>
      <c r="H2355" s="72" t="s">
        <v>4045</v>
      </c>
      <c r="I2355" s="72" t="s">
        <v>4046</v>
      </c>
      <c r="J2355" s="151" t="s">
        <v>4047</v>
      </c>
      <c r="K2355" s="19" t="s">
        <v>4050</v>
      </c>
      <c r="L2355" s="216">
        <v>7900000</v>
      </c>
    </row>
    <row r="2356" spans="1:12" ht="24" x14ac:dyDescent="0.2">
      <c r="A2356" s="197">
        <f t="shared" si="36"/>
        <v>2355</v>
      </c>
      <c r="B2356" s="32" t="s">
        <v>4041</v>
      </c>
      <c r="C2356" s="32" t="s">
        <v>4042</v>
      </c>
      <c r="D2356" s="72" t="s">
        <v>4043</v>
      </c>
      <c r="E2356" s="72" t="s">
        <v>4044</v>
      </c>
      <c r="F2356" s="168" t="s">
        <v>5235</v>
      </c>
      <c r="G2356" s="168" t="s">
        <v>5235</v>
      </c>
      <c r="H2356" s="72" t="s">
        <v>4045</v>
      </c>
      <c r="I2356" s="72" t="s">
        <v>4046</v>
      </c>
      <c r="J2356" s="151" t="s">
        <v>4047</v>
      </c>
      <c r="K2356" s="19" t="s">
        <v>4051</v>
      </c>
      <c r="L2356" s="216">
        <v>700000</v>
      </c>
    </row>
    <row r="2357" spans="1:12" ht="24" x14ac:dyDescent="0.2">
      <c r="A2357" s="197">
        <f t="shared" si="36"/>
        <v>2356</v>
      </c>
      <c r="B2357" s="32" t="s">
        <v>4041</v>
      </c>
      <c r="C2357" s="32" t="s">
        <v>4042</v>
      </c>
      <c r="D2357" s="72" t="s">
        <v>4043</v>
      </c>
      <c r="E2357" s="72" t="s">
        <v>4044</v>
      </c>
      <c r="F2357" s="168" t="s">
        <v>5235</v>
      </c>
      <c r="G2357" s="168" t="s">
        <v>5235</v>
      </c>
      <c r="H2357" s="72" t="s">
        <v>4045</v>
      </c>
      <c r="I2357" s="72" t="s">
        <v>4046</v>
      </c>
      <c r="J2357" s="151" t="s">
        <v>4047</v>
      </c>
      <c r="K2357" s="19" t="s">
        <v>4052</v>
      </c>
      <c r="L2357" s="216">
        <v>1300000</v>
      </c>
    </row>
    <row r="2358" spans="1:12" ht="24" x14ac:dyDescent="0.2">
      <c r="A2358" s="197">
        <f t="shared" si="36"/>
        <v>2357</v>
      </c>
      <c r="B2358" s="32" t="s">
        <v>4041</v>
      </c>
      <c r="C2358" s="32" t="s">
        <v>4042</v>
      </c>
      <c r="D2358" s="72" t="s">
        <v>4043</v>
      </c>
      <c r="E2358" s="72" t="s">
        <v>4044</v>
      </c>
      <c r="F2358" s="168" t="s">
        <v>5235</v>
      </c>
      <c r="G2358" s="168" t="s">
        <v>5235</v>
      </c>
      <c r="H2358" s="72" t="s">
        <v>4045</v>
      </c>
      <c r="I2358" s="72" t="s">
        <v>4046</v>
      </c>
      <c r="J2358" s="151" t="s">
        <v>4047</v>
      </c>
      <c r="K2358" s="19" t="s">
        <v>4053</v>
      </c>
      <c r="L2358" s="216">
        <v>2000000</v>
      </c>
    </row>
    <row r="2359" spans="1:12" ht="24" x14ac:dyDescent="0.2">
      <c r="A2359" s="197">
        <f t="shared" si="36"/>
        <v>2358</v>
      </c>
      <c r="B2359" s="32" t="s">
        <v>4041</v>
      </c>
      <c r="C2359" s="32" t="s">
        <v>4042</v>
      </c>
      <c r="D2359" s="72" t="s">
        <v>4043</v>
      </c>
      <c r="E2359" s="72" t="s">
        <v>4044</v>
      </c>
      <c r="F2359" s="168" t="s">
        <v>5235</v>
      </c>
      <c r="G2359" s="168" t="s">
        <v>5235</v>
      </c>
      <c r="H2359" s="72" t="s">
        <v>4045</v>
      </c>
      <c r="I2359" s="72" t="s">
        <v>4046</v>
      </c>
      <c r="J2359" s="151" t="s">
        <v>4047</v>
      </c>
      <c r="K2359" s="19" t="s">
        <v>4054</v>
      </c>
      <c r="L2359" s="216">
        <v>1600000</v>
      </c>
    </row>
    <row r="2360" spans="1:12" ht="24" x14ac:dyDescent="0.2">
      <c r="A2360" s="197">
        <f t="shared" si="36"/>
        <v>2359</v>
      </c>
      <c r="B2360" s="32" t="s">
        <v>4041</v>
      </c>
      <c r="C2360" s="32" t="s">
        <v>4042</v>
      </c>
      <c r="D2360" s="72" t="s">
        <v>4043</v>
      </c>
      <c r="E2360" s="72" t="s">
        <v>4044</v>
      </c>
      <c r="F2360" s="168" t="s">
        <v>5235</v>
      </c>
      <c r="G2360" s="168" t="s">
        <v>5235</v>
      </c>
      <c r="H2360" s="72" t="s">
        <v>4045</v>
      </c>
      <c r="I2360" s="72" t="s">
        <v>4046</v>
      </c>
      <c r="J2360" s="151" t="s">
        <v>4047</v>
      </c>
      <c r="K2360" s="19" t="s">
        <v>4055</v>
      </c>
      <c r="L2360" s="216">
        <v>4800000</v>
      </c>
    </row>
    <row r="2361" spans="1:12" ht="24" x14ac:dyDescent="0.2">
      <c r="A2361" s="197">
        <f t="shared" si="36"/>
        <v>2360</v>
      </c>
      <c r="B2361" s="32" t="s">
        <v>4041</v>
      </c>
      <c r="C2361" s="32" t="s">
        <v>4042</v>
      </c>
      <c r="D2361" s="72" t="s">
        <v>4043</v>
      </c>
      <c r="E2361" s="72" t="s">
        <v>4044</v>
      </c>
      <c r="F2361" s="168" t="s">
        <v>5235</v>
      </c>
      <c r="G2361" s="168" t="s">
        <v>5235</v>
      </c>
      <c r="H2361" s="72" t="s">
        <v>4045</v>
      </c>
      <c r="I2361" s="72" t="s">
        <v>4046</v>
      </c>
      <c r="J2361" s="151" t="s">
        <v>4047</v>
      </c>
      <c r="K2361" s="19" t="s">
        <v>4056</v>
      </c>
      <c r="L2361" s="216">
        <v>3200000</v>
      </c>
    </row>
    <row r="2362" spans="1:12" ht="24" x14ac:dyDescent="0.2">
      <c r="A2362" s="197">
        <f t="shared" si="36"/>
        <v>2361</v>
      </c>
      <c r="B2362" s="32" t="s">
        <v>4041</v>
      </c>
      <c r="C2362" s="32" t="s">
        <v>4042</v>
      </c>
      <c r="D2362" s="72" t="s">
        <v>4043</v>
      </c>
      <c r="E2362" s="72" t="s">
        <v>4044</v>
      </c>
      <c r="F2362" s="168" t="s">
        <v>5235</v>
      </c>
      <c r="G2362" s="168" t="s">
        <v>5235</v>
      </c>
      <c r="H2362" s="72" t="s">
        <v>4045</v>
      </c>
      <c r="I2362" s="72" t="s">
        <v>4046</v>
      </c>
      <c r="J2362" s="151" t="s">
        <v>4047</v>
      </c>
      <c r="K2362" s="19" t="s">
        <v>4057</v>
      </c>
      <c r="L2362" s="216">
        <v>1700000</v>
      </c>
    </row>
    <row r="2363" spans="1:12" ht="24" x14ac:dyDescent="0.2">
      <c r="A2363" s="197">
        <f t="shared" si="36"/>
        <v>2362</v>
      </c>
      <c r="B2363" s="32" t="s">
        <v>4041</v>
      </c>
      <c r="C2363" s="32" t="s">
        <v>4042</v>
      </c>
      <c r="D2363" s="72" t="s">
        <v>4043</v>
      </c>
      <c r="E2363" s="72" t="s">
        <v>4044</v>
      </c>
      <c r="F2363" s="168" t="s">
        <v>5235</v>
      </c>
      <c r="G2363" s="168" t="s">
        <v>5235</v>
      </c>
      <c r="H2363" s="72" t="s">
        <v>4045</v>
      </c>
      <c r="I2363" s="72" t="s">
        <v>4046</v>
      </c>
      <c r="J2363" s="151" t="s">
        <v>4047</v>
      </c>
      <c r="K2363" s="19" t="s">
        <v>4058</v>
      </c>
      <c r="L2363" s="216">
        <v>2300000</v>
      </c>
    </row>
    <row r="2364" spans="1:12" ht="24" x14ac:dyDescent="0.2">
      <c r="A2364" s="197">
        <f t="shared" si="36"/>
        <v>2363</v>
      </c>
      <c r="B2364" s="32" t="s">
        <v>4041</v>
      </c>
      <c r="C2364" s="32" t="s">
        <v>4042</v>
      </c>
      <c r="D2364" s="72" t="s">
        <v>4043</v>
      </c>
      <c r="E2364" s="72" t="s">
        <v>4044</v>
      </c>
      <c r="F2364" s="168" t="s">
        <v>5235</v>
      </c>
      <c r="G2364" s="168" t="s">
        <v>5235</v>
      </c>
      <c r="H2364" s="72" t="s">
        <v>4045</v>
      </c>
      <c r="I2364" s="72" t="s">
        <v>4046</v>
      </c>
      <c r="J2364" s="151" t="s">
        <v>4047</v>
      </c>
      <c r="K2364" s="19" t="s">
        <v>4059</v>
      </c>
      <c r="L2364" s="216">
        <v>7300000</v>
      </c>
    </row>
    <row r="2365" spans="1:12" ht="24" x14ac:dyDescent="0.2">
      <c r="A2365" s="197">
        <f t="shared" si="36"/>
        <v>2364</v>
      </c>
      <c r="B2365" s="32" t="s">
        <v>4041</v>
      </c>
      <c r="C2365" s="32" t="s">
        <v>4042</v>
      </c>
      <c r="D2365" s="72" t="s">
        <v>4043</v>
      </c>
      <c r="E2365" s="72" t="s">
        <v>4044</v>
      </c>
      <c r="F2365" s="168" t="s">
        <v>5235</v>
      </c>
      <c r="G2365" s="168" t="s">
        <v>5235</v>
      </c>
      <c r="H2365" s="72" t="s">
        <v>4045</v>
      </c>
      <c r="I2365" s="72" t="s">
        <v>4046</v>
      </c>
      <c r="J2365" s="151" t="s">
        <v>4047</v>
      </c>
      <c r="K2365" s="19" t="s">
        <v>4060</v>
      </c>
      <c r="L2365" s="216">
        <v>600000</v>
      </c>
    </row>
    <row r="2366" spans="1:12" ht="24" x14ac:dyDescent="0.2">
      <c r="A2366" s="197">
        <f t="shared" si="36"/>
        <v>2365</v>
      </c>
      <c r="B2366" s="32" t="s">
        <v>4041</v>
      </c>
      <c r="C2366" s="32" t="s">
        <v>4042</v>
      </c>
      <c r="D2366" s="72" t="s">
        <v>4043</v>
      </c>
      <c r="E2366" s="72" t="s">
        <v>4044</v>
      </c>
      <c r="F2366" s="168" t="s">
        <v>5235</v>
      </c>
      <c r="G2366" s="168" t="s">
        <v>5235</v>
      </c>
      <c r="H2366" s="72" t="s">
        <v>4045</v>
      </c>
      <c r="I2366" s="72" t="s">
        <v>4046</v>
      </c>
      <c r="J2366" s="151" t="s">
        <v>4047</v>
      </c>
      <c r="K2366" s="19" t="s">
        <v>4061</v>
      </c>
      <c r="L2366" s="216">
        <v>2300000</v>
      </c>
    </row>
    <row r="2367" spans="1:12" ht="24" x14ac:dyDescent="0.2">
      <c r="A2367" s="197">
        <f t="shared" si="36"/>
        <v>2366</v>
      </c>
      <c r="B2367" s="32" t="s">
        <v>4041</v>
      </c>
      <c r="C2367" s="32" t="s">
        <v>4042</v>
      </c>
      <c r="D2367" s="72" t="s">
        <v>4043</v>
      </c>
      <c r="E2367" s="72" t="s">
        <v>4044</v>
      </c>
      <c r="F2367" s="168" t="s">
        <v>5235</v>
      </c>
      <c r="G2367" s="168" t="s">
        <v>5235</v>
      </c>
      <c r="H2367" s="72" t="s">
        <v>4045</v>
      </c>
      <c r="I2367" s="72" t="s">
        <v>4046</v>
      </c>
      <c r="J2367" s="151" t="s">
        <v>4047</v>
      </c>
      <c r="K2367" s="19" t="s">
        <v>4062</v>
      </c>
      <c r="L2367" s="216">
        <v>10900000</v>
      </c>
    </row>
    <row r="2368" spans="1:12" ht="24" x14ac:dyDescent="0.2">
      <c r="A2368" s="197">
        <f t="shared" si="36"/>
        <v>2367</v>
      </c>
      <c r="B2368" s="32" t="s">
        <v>4041</v>
      </c>
      <c r="C2368" s="32" t="s">
        <v>4042</v>
      </c>
      <c r="D2368" s="72" t="s">
        <v>4043</v>
      </c>
      <c r="E2368" s="72" t="s">
        <v>4044</v>
      </c>
      <c r="F2368" s="168" t="s">
        <v>5235</v>
      </c>
      <c r="G2368" s="168" t="s">
        <v>5235</v>
      </c>
      <c r="H2368" s="72" t="s">
        <v>4045</v>
      </c>
      <c r="I2368" s="72" t="s">
        <v>4046</v>
      </c>
      <c r="J2368" s="151" t="s">
        <v>4047</v>
      </c>
      <c r="K2368" s="19" t="s">
        <v>4063</v>
      </c>
      <c r="L2368" s="216">
        <v>600000</v>
      </c>
    </row>
    <row r="2369" spans="1:12" ht="24" x14ac:dyDescent="0.2">
      <c r="A2369" s="197">
        <f t="shared" si="36"/>
        <v>2368</v>
      </c>
      <c r="B2369" s="32" t="s">
        <v>4041</v>
      </c>
      <c r="C2369" s="32" t="s">
        <v>4042</v>
      </c>
      <c r="D2369" s="72" t="s">
        <v>4043</v>
      </c>
      <c r="E2369" s="72" t="s">
        <v>4044</v>
      </c>
      <c r="F2369" s="168" t="s">
        <v>5235</v>
      </c>
      <c r="G2369" s="168" t="s">
        <v>5235</v>
      </c>
      <c r="H2369" s="72" t="s">
        <v>4045</v>
      </c>
      <c r="I2369" s="72" t="s">
        <v>4046</v>
      </c>
      <c r="J2369" s="151" t="s">
        <v>4047</v>
      </c>
      <c r="K2369" s="19" t="s">
        <v>4064</v>
      </c>
      <c r="L2369" s="216">
        <v>700000</v>
      </c>
    </row>
    <row r="2370" spans="1:12" ht="24" x14ac:dyDescent="0.2">
      <c r="A2370" s="197">
        <f t="shared" si="36"/>
        <v>2369</v>
      </c>
      <c r="B2370" s="32" t="s">
        <v>4041</v>
      </c>
      <c r="C2370" s="32" t="s">
        <v>4042</v>
      </c>
      <c r="D2370" s="72" t="s">
        <v>4043</v>
      </c>
      <c r="E2370" s="72" t="s">
        <v>4044</v>
      </c>
      <c r="F2370" s="168" t="s">
        <v>5235</v>
      </c>
      <c r="G2370" s="168" t="s">
        <v>5235</v>
      </c>
      <c r="H2370" s="72" t="s">
        <v>4045</v>
      </c>
      <c r="I2370" s="72" t="s">
        <v>4046</v>
      </c>
      <c r="J2370" s="151" t="s">
        <v>4047</v>
      </c>
      <c r="K2370" s="19" t="s">
        <v>4065</v>
      </c>
      <c r="L2370" s="216">
        <v>1400000</v>
      </c>
    </row>
    <row r="2371" spans="1:12" ht="24" x14ac:dyDescent="0.2">
      <c r="A2371" s="197">
        <f t="shared" si="36"/>
        <v>2370</v>
      </c>
      <c r="B2371" s="32" t="s">
        <v>4041</v>
      </c>
      <c r="C2371" s="32" t="s">
        <v>4042</v>
      </c>
      <c r="D2371" s="72" t="s">
        <v>4043</v>
      </c>
      <c r="E2371" s="72" t="s">
        <v>4044</v>
      </c>
      <c r="F2371" s="168" t="s">
        <v>5235</v>
      </c>
      <c r="G2371" s="168" t="s">
        <v>5235</v>
      </c>
      <c r="H2371" s="72" t="s">
        <v>4045</v>
      </c>
      <c r="I2371" s="72" t="s">
        <v>4046</v>
      </c>
      <c r="J2371" s="151" t="s">
        <v>4047</v>
      </c>
      <c r="K2371" s="19" t="s">
        <v>4066</v>
      </c>
      <c r="L2371" s="216">
        <v>1000000</v>
      </c>
    </row>
    <row r="2372" spans="1:12" ht="24" x14ac:dyDescent="0.2">
      <c r="A2372" s="197">
        <f t="shared" si="36"/>
        <v>2371</v>
      </c>
      <c r="B2372" s="32" t="s">
        <v>4041</v>
      </c>
      <c r="C2372" s="32" t="s">
        <v>4042</v>
      </c>
      <c r="D2372" s="72" t="s">
        <v>4043</v>
      </c>
      <c r="E2372" s="72" t="s">
        <v>4044</v>
      </c>
      <c r="F2372" s="168" t="s">
        <v>5235</v>
      </c>
      <c r="G2372" s="168" t="s">
        <v>5235</v>
      </c>
      <c r="H2372" s="72" t="s">
        <v>4045</v>
      </c>
      <c r="I2372" s="72" t="s">
        <v>4046</v>
      </c>
      <c r="J2372" s="151" t="s">
        <v>4047</v>
      </c>
      <c r="K2372" s="19" t="s">
        <v>4067</v>
      </c>
      <c r="L2372" s="216">
        <v>36000000</v>
      </c>
    </row>
    <row r="2373" spans="1:12" ht="24" x14ac:dyDescent="0.2">
      <c r="A2373" s="197">
        <f t="shared" si="36"/>
        <v>2372</v>
      </c>
      <c r="B2373" s="32" t="s">
        <v>4041</v>
      </c>
      <c r="C2373" s="32" t="s">
        <v>4042</v>
      </c>
      <c r="D2373" s="72" t="s">
        <v>4043</v>
      </c>
      <c r="E2373" s="72" t="s">
        <v>4044</v>
      </c>
      <c r="F2373" s="168" t="s">
        <v>5235</v>
      </c>
      <c r="G2373" s="168" t="s">
        <v>5235</v>
      </c>
      <c r="H2373" s="72" t="s">
        <v>4045</v>
      </c>
      <c r="I2373" s="72" t="s">
        <v>4046</v>
      </c>
      <c r="J2373" s="151" t="s">
        <v>4047</v>
      </c>
      <c r="K2373" s="19" t="s">
        <v>4068</v>
      </c>
      <c r="L2373" s="216">
        <v>21300000</v>
      </c>
    </row>
    <row r="2374" spans="1:12" ht="24" x14ac:dyDescent="0.2">
      <c r="A2374" s="197">
        <f t="shared" ref="A2374:A2437" si="37">A2373+1</f>
        <v>2373</v>
      </c>
      <c r="B2374" s="32" t="s">
        <v>4041</v>
      </c>
      <c r="C2374" s="32" t="s">
        <v>4042</v>
      </c>
      <c r="D2374" s="72" t="s">
        <v>4043</v>
      </c>
      <c r="E2374" s="72" t="s">
        <v>4044</v>
      </c>
      <c r="F2374" s="168" t="s">
        <v>5235</v>
      </c>
      <c r="G2374" s="168" t="s">
        <v>5235</v>
      </c>
      <c r="H2374" s="72" t="s">
        <v>4045</v>
      </c>
      <c r="I2374" s="72" t="s">
        <v>4046</v>
      </c>
      <c r="J2374" s="151" t="s">
        <v>4047</v>
      </c>
      <c r="K2374" s="19" t="s">
        <v>4069</v>
      </c>
      <c r="L2374" s="216">
        <v>900000</v>
      </c>
    </row>
    <row r="2375" spans="1:12" ht="24" x14ac:dyDescent="0.2">
      <c r="A2375" s="197">
        <f t="shared" si="37"/>
        <v>2374</v>
      </c>
      <c r="B2375" s="32" t="s">
        <v>4041</v>
      </c>
      <c r="C2375" s="32" t="s">
        <v>4042</v>
      </c>
      <c r="D2375" s="72" t="s">
        <v>4043</v>
      </c>
      <c r="E2375" s="72" t="s">
        <v>4044</v>
      </c>
      <c r="F2375" s="168" t="s">
        <v>5235</v>
      </c>
      <c r="G2375" s="168" t="s">
        <v>5235</v>
      </c>
      <c r="H2375" s="72" t="s">
        <v>4045</v>
      </c>
      <c r="I2375" s="72" t="s">
        <v>4046</v>
      </c>
      <c r="J2375" s="151" t="s">
        <v>4047</v>
      </c>
      <c r="K2375" s="19" t="s">
        <v>4070</v>
      </c>
      <c r="L2375" s="216">
        <v>700000</v>
      </c>
    </row>
    <row r="2376" spans="1:12" ht="24" x14ac:dyDescent="0.2">
      <c r="A2376" s="197">
        <f t="shared" si="37"/>
        <v>2375</v>
      </c>
      <c r="B2376" s="32" t="s">
        <v>4041</v>
      </c>
      <c r="C2376" s="32" t="s">
        <v>4042</v>
      </c>
      <c r="D2376" s="72" t="s">
        <v>4043</v>
      </c>
      <c r="E2376" s="72" t="s">
        <v>4044</v>
      </c>
      <c r="F2376" s="168" t="s">
        <v>5235</v>
      </c>
      <c r="G2376" s="168" t="s">
        <v>5235</v>
      </c>
      <c r="H2376" s="72" t="s">
        <v>4045</v>
      </c>
      <c r="I2376" s="72" t="s">
        <v>4046</v>
      </c>
      <c r="J2376" s="151" t="s">
        <v>4047</v>
      </c>
      <c r="K2376" s="19" t="s">
        <v>4071</v>
      </c>
      <c r="L2376" s="216">
        <v>2700000</v>
      </c>
    </row>
    <row r="2377" spans="1:12" ht="24" x14ac:dyDescent="0.2">
      <c r="A2377" s="197">
        <f t="shared" si="37"/>
        <v>2376</v>
      </c>
      <c r="B2377" s="32" t="s">
        <v>4041</v>
      </c>
      <c r="C2377" s="32" t="s">
        <v>4042</v>
      </c>
      <c r="D2377" s="72" t="s">
        <v>4043</v>
      </c>
      <c r="E2377" s="72" t="s">
        <v>4044</v>
      </c>
      <c r="F2377" s="168" t="s">
        <v>5235</v>
      </c>
      <c r="G2377" s="168" t="s">
        <v>5235</v>
      </c>
      <c r="H2377" s="72" t="s">
        <v>4045</v>
      </c>
      <c r="I2377" s="72" t="s">
        <v>4046</v>
      </c>
      <c r="J2377" s="151" t="s">
        <v>4047</v>
      </c>
      <c r="K2377" s="19" t="s">
        <v>4072</v>
      </c>
      <c r="L2377" s="216">
        <v>8800000</v>
      </c>
    </row>
    <row r="2378" spans="1:12" ht="24" x14ac:dyDescent="0.2">
      <c r="A2378" s="197">
        <f t="shared" si="37"/>
        <v>2377</v>
      </c>
      <c r="B2378" s="32" t="s">
        <v>4041</v>
      </c>
      <c r="C2378" s="32" t="s">
        <v>4042</v>
      </c>
      <c r="D2378" s="72" t="s">
        <v>4043</v>
      </c>
      <c r="E2378" s="72" t="s">
        <v>4044</v>
      </c>
      <c r="F2378" s="168" t="s">
        <v>5235</v>
      </c>
      <c r="G2378" s="168" t="s">
        <v>5235</v>
      </c>
      <c r="H2378" s="72" t="s">
        <v>4045</v>
      </c>
      <c r="I2378" s="72" t="s">
        <v>4046</v>
      </c>
      <c r="J2378" s="151" t="s">
        <v>4047</v>
      </c>
      <c r="K2378" s="19" t="s">
        <v>4073</v>
      </c>
      <c r="L2378" s="216">
        <v>7700000</v>
      </c>
    </row>
    <row r="2379" spans="1:12" ht="24" x14ac:dyDescent="0.2">
      <c r="A2379" s="197">
        <f t="shared" si="37"/>
        <v>2378</v>
      </c>
      <c r="B2379" s="32" t="s">
        <v>4041</v>
      </c>
      <c r="C2379" s="32" t="s">
        <v>4042</v>
      </c>
      <c r="D2379" s="72" t="s">
        <v>4043</v>
      </c>
      <c r="E2379" s="72" t="s">
        <v>4044</v>
      </c>
      <c r="F2379" s="168" t="s">
        <v>5235</v>
      </c>
      <c r="G2379" s="168" t="s">
        <v>5235</v>
      </c>
      <c r="H2379" s="72" t="s">
        <v>4045</v>
      </c>
      <c r="I2379" s="72" t="s">
        <v>4046</v>
      </c>
      <c r="J2379" s="151" t="s">
        <v>4047</v>
      </c>
      <c r="K2379" s="19" t="s">
        <v>4074</v>
      </c>
      <c r="L2379" s="216">
        <v>2100000</v>
      </c>
    </row>
    <row r="2380" spans="1:12" ht="24" x14ac:dyDescent="0.2">
      <c r="A2380" s="197">
        <f t="shared" si="37"/>
        <v>2379</v>
      </c>
      <c r="B2380" s="32" t="s">
        <v>4041</v>
      </c>
      <c r="C2380" s="32" t="s">
        <v>4042</v>
      </c>
      <c r="D2380" s="72" t="s">
        <v>4043</v>
      </c>
      <c r="E2380" s="72" t="s">
        <v>4044</v>
      </c>
      <c r="F2380" s="168" t="s">
        <v>5235</v>
      </c>
      <c r="G2380" s="168" t="s">
        <v>5235</v>
      </c>
      <c r="H2380" s="72" t="s">
        <v>4045</v>
      </c>
      <c r="I2380" s="72" t="s">
        <v>4046</v>
      </c>
      <c r="J2380" s="151" t="s">
        <v>4047</v>
      </c>
      <c r="K2380" s="19" t="s">
        <v>4075</v>
      </c>
      <c r="L2380" s="216">
        <v>2600000</v>
      </c>
    </row>
    <row r="2381" spans="1:12" ht="24" x14ac:dyDescent="0.2">
      <c r="A2381" s="197">
        <f t="shared" si="37"/>
        <v>2380</v>
      </c>
      <c r="B2381" s="32" t="s">
        <v>4041</v>
      </c>
      <c r="C2381" s="32" t="s">
        <v>4042</v>
      </c>
      <c r="D2381" s="72" t="s">
        <v>4043</v>
      </c>
      <c r="E2381" s="72" t="s">
        <v>4044</v>
      </c>
      <c r="F2381" s="168" t="s">
        <v>5235</v>
      </c>
      <c r="G2381" s="168" t="s">
        <v>5235</v>
      </c>
      <c r="H2381" s="72" t="s">
        <v>4045</v>
      </c>
      <c r="I2381" s="72" t="s">
        <v>4046</v>
      </c>
      <c r="J2381" s="151" t="s">
        <v>4047</v>
      </c>
      <c r="K2381" s="19" t="s">
        <v>4076</v>
      </c>
      <c r="L2381" s="216">
        <v>1900000</v>
      </c>
    </row>
    <row r="2382" spans="1:12" ht="24" x14ac:dyDescent="0.2">
      <c r="A2382" s="197">
        <f t="shared" si="37"/>
        <v>2381</v>
      </c>
      <c r="B2382" s="32" t="s">
        <v>4041</v>
      </c>
      <c r="C2382" s="32" t="s">
        <v>4042</v>
      </c>
      <c r="D2382" s="72" t="s">
        <v>4043</v>
      </c>
      <c r="E2382" s="72" t="s">
        <v>4044</v>
      </c>
      <c r="F2382" s="168" t="s">
        <v>5235</v>
      </c>
      <c r="G2382" s="168" t="s">
        <v>5235</v>
      </c>
      <c r="H2382" s="72" t="s">
        <v>4045</v>
      </c>
      <c r="I2382" s="72" t="s">
        <v>4046</v>
      </c>
      <c r="J2382" s="151" t="s">
        <v>4047</v>
      </c>
      <c r="K2382" s="19" t="s">
        <v>4077</v>
      </c>
      <c r="L2382" s="216">
        <v>3800000</v>
      </c>
    </row>
    <row r="2383" spans="1:12" ht="24" x14ac:dyDescent="0.2">
      <c r="A2383" s="197">
        <f t="shared" si="37"/>
        <v>2382</v>
      </c>
      <c r="B2383" s="32" t="s">
        <v>4041</v>
      </c>
      <c r="C2383" s="32" t="s">
        <v>4042</v>
      </c>
      <c r="D2383" s="72" t="s">
        <v>4043</v>
      </c>
      <c r="E2383" s="72" t="s">
        <v>4044</v>
      </c>
      <c r="F2383" s="168" t="s">
        <v>5235</v>
      </c>
      <c r="G2383" s="168" t="s">
        <v>5235</v>
      </c>
      <c r="H2383" s="72" t="s">
        <v>4045</v>
      </c>
      <c r="I2383" s="72" t="s">
        <v>4046</v>
      </c>
      <c r="J2383" s="151" t="s">
        <v>4047</v>
      </c>
      <c r="K2383" s="19" t="s">
        <v>4078</v>
      </c>
      <c r="L2383" s="216">
        <v>3100000</v>
      </c>
    </row>
    <row r="2384" spans="1:12" ht="24" x14ac:dyDescent="0.2">
      <c r="A2384" s="197">
        <f t="shared" si="37"/>
        <v>2383</v>
      </c>
      <c r="B2384" s="32" t="s">
        <v>4041</v>
      </c>
      <c r="C2384" s="32" t="s">
        <v>4042</v>
      </c>
      <c r="D2384" s="72" t="s">
        <v>4043</v>
      </c>
      <c r="E2384" s="72" t="s">
        <v>4044</v>
      </c>
      <c r="F2384" s="168" t="s">
        <v>5235</v>
      </c>
      <c r="G2384" s="168" t="s">
        <v>5235</v>
      </c>
      <c r="H2384" s="72" t="s">
        <v>4045</v>
      </c>
      <c r="I2384" s="72" t="s">
        <v>4046</v>
      </c>
      <c r="J2384" s="151" t="s">
        <v>4047</v>
      </c>
      <c r="K2384" s="19" t="s">
        <v>4079</v>
      </c>
      <c r="L2384" s="216">
        <v>800000</v>
      </c>
    </row>
    <row r="2385" spans="1:12" ht="24" x14ac:dyDescent="0.2">
      <c r="A2385" s="197">
        <f t="shared" si="37"/>
        <v>2384</v>
      </c>
      <c r="B2385" s="32" t="s">
        <v>4041</v>
      </c>
      <c r="C2385" s="32" t="s">
        <v>4042</v>
      </c>
      <c r="D2385" s="72" t="s">
        <v>4043</v>
      </c>
      <c r="E2385" s="72" t="s">
        <v>4044</v>
      </c>
      <c r="F2385" s="168" t="s">
        <v>5235</v>
      </c>
      <c r="G2385" s="168" t="s">
        <v>5235</v>
      </c>
      <c r="H2385" s="72" t="s">
        <v>4045</v>
      </c>
      <c r="I2385" s="72" t="s">
        <v>4046</v>
      </c>
      <c r="J2385" s="151" t="s">
        <v>4047</v>
      </c>
      <c r="K2385" s="19" t="s">
        <v>4080</v>
      </c>
      <c r="L2385" s="216">
        <v>3900000</v>
      </c>
    </row>
    <row r="2386" spans="1:12" ht="24" x14ac:dyDescent="0.2">
      <c r="A2386" s="197">
        <f t="shared" si="37"/>
        <v>2385</v>
      </c>
      <c r="B2386" s="32" t="s">
        <v>4041</v>
      </c>
      <c r="C2386" s="32" t="s">
        <v>4042</v>
      </c>
      <c r="D2386" s="72" t="s">
        <v>4043</v>
      </c>
      <c r="E2386" s="72" t="s">
        <v>4044</v>
      </c>
      <c r="F2386" s="168" t="s">
        <v>5235</v>
      </c>
      <c r="G2386" s="168" t="s">
        <v>5235</v>
      </c>
      <c r="H2386" s="72" t="s">
        <v>4045</v>
      </c>
      <c r="I2386" s="72" t="s">
        <v>4046</v>
      </c>
      <c r="J2386" s="151" t="s">
        <v>4047</v>
      </c>
      <c r="K2386" s="19" t="s">
        <v>4081</v>
      </c>
      <c r="L2386" s="216">
        <v>500000</v>
      </c>
    </row>
    <row r="2387" spans="1:12" ht="24" x14ac:dyDescent="0.2">
      <c r="A2387" s="197">
        <f t="shared" si="37"/>
        <v>2386</v>
      </c>
      <c r="B2387" s="32" t="s">
        <v>4041</v>
      </c>
      <c r="C2387" s="32" t="s">
        <v>4042</v>
      </c>
      <c r="D2387" s="72" t="s">
        <v>4043</v>
      </c>
      <c r="E2387" s="72" t="s">
        <v>4044</v>
      </c>
      <c r="F2387" s="168" t="s">
        <v>5235</v>
      </c>
      <c r="G2387" s="168" t="s">
        <v>5235</v>
      </c>
      <c r="H2387" s="72" t="s">
        <v>4045</v>
      </c>
      <c r="I2387" s="72" t="s">
        <v>4046</v>
      </c>
      <c r="J2387" s="151" t="s">
        <v>4047</v>
      </c>
      <c r="K2387" s="19" t="s">
        <v>4082</v>
      </c>
      <c r="L2387" s="216">
        <v>600000</v>
      </c>
    </row>
    <row r="2388" spans="1:12" ht="24" x14ac:dyDescent="0.2">
      <c r="A2388" s="197">
        <f t="shared" si="37"/>
        <v>2387</v>
      </c>
      <c r="B2388" s="32" t="s">
        <v>4041</v>
      </c>
      <c r="C2388" s="32" t="s">
        <v>4042</v>
      </c>
      <c r="D2388" s="72" t="s">
        <v>4043</v>
      </c>
      <c r="E2388" s="72" t="s">
        <v>4044</v>
      </c>
      <c r="F2388" s="168" t="s">
        <v>5235</v>
      </c>
      <c r="G2388" s="168" t="s">
        <v>5235</v>
      </c>
      <c r="H2388" s="72" t="s">
        <v>4045</v>
      </c>
      <c r="I2388" s="72" t="s">
        <v>4046</v>
      </c>
      <c r="J2388" s="151" t="s">
        <v>4047</v>
      </c>
      <c r="K2388" s="19" t="s">
        <v>4083</v>
      </c>
      <c r="L2388" s="216">
        <v>2500000</v>
      </c>
    </row>
    <row r="2389" spans="1:12" ht="24" x14ac:dyDescent="0.2">
      <c r="A2389" s="197">
        <f t="shared" si="37"/>
        <v>2388</v>
      </c>
      <c r="B2389" s="32" t="s">
        <v>4041</v>
      </c>
      <c r="C2389" s="32" t="s">
        <v>4042</v>
      </c>
      <c r="D2389" s="72" t="s">
        <v>4043</v>
      </c>
      <c r="E2389" s="72" t="s">
        <v>4044</v>
      </c>
      <c r="F2389" s="168" t="s">
        <v>5235</v>
      </c>
      <c r="G2389" s="168" t="s">
        <v>5235</v>
      </c>
      <c r="H2389" s="72" t="s">
        <v>4045</v>
      </c>
      <c r="I2389" s="72" t="s">
        <v>4046</v>
      </c>
      <c r="J2389" s="151" t="s">
        <v>4047</v>
      </c>
      <c r="K2389" s="19" t="s">
        <v>4084</v>
      </c>
      <c r="L2389" s="216">
        <v>6500000</v>
      </c>
    </row>
    <row r="2390" spans="1:12" ht="24" x14ac:dyDescent="0.2">
      <c r="A2390" s="197">
        <f t="shared" si="37"/>
        <v>2389</v>
      </c>
      <c r="B2390" s="32" t="s">
        <v>4041</v>
      </c>
      <c r="C2390" s="32" t="s">
        <v>4042</v>
      </c>
      <c r="D2390" s="72" t="s">
        <v>4043</v>
      </c>
      <c r="E2390" s="72" t="s">
        <v>4044</v>
      </c>
      <c r="F2390" s="168" t="s">
        <v>5235</v>
      </c>
      <c r="G2390" s="168" t="s">
        <v>5235</v>
      </c>
      <c r="H2390" s="72" t="s">
        <v>4045</v>
      </c>
      <c r="I2390" s="72" t="s">
        <v>4046</v>
      </c>
      <c r="J2390" s="151" t="s">
        <v>4047</v>
      </c>
      <c r="K2390" s="19" t="s">
        <v>4085</v>
      </c>
      <c r="L2390" s="216">
        <v>3100000</v>
      </c>
    </row>
    <row r="2391" spans="1:12" ht="24" x14ac:dyDescent="0.2">
      <c r="A2391" s="197">
        <f t="shared" si="37"/>
        <v>2390</v>
      </c>
      <c r="B2391" s="32" t="s">
        <v>4041</v>
      </c>
      <c r="C2391" s="32" t="s">
        <v>4042</v>
      </c>
      <c r="D2391" s="72" t="s">
        <v>4043</v>
      </c>
      <c r="E2391" s="72" t="s">
        <v>4044</v>
      </c>
      <c r="F2391" s="168" t="s">
        <v>5235</v>
      </c>
      <c r="G2391" s="168" t="s">
        <v>5235</v>
      </c>
      <c r="H2391" s="72" t="s">
        <v>4045</v>
      </c>
      <c r="I2391" s="72" t="s">
        <v>4046</v>
      </c>
      <c r="J2391" s="151" t="s">
        <v>4047</v>
      </c>
      <c r="K2391" s="19" t="s">
        <v>4086</v>
      </c>
      <c r="L2391" s="216">
        <v>11500000</v>
      </c>
    </row>
    <row r="2392" spans="1:12" ht="24" x14ac:dyDescent="0.2">
      <c r="A2392" s="197">
        <f t="shared" si="37"/>
        <v>2391</v>
      </c>
      <c r="B2392" s="32" t="s">
        <v>4041</v>
      </c>
      <c r="C2392" s="32" t="s">
        <v>4042</v>
      </c>
      <c r="D2392" s="72" t="s">
        <v>4043</v>
      </c>
      <c r="E2392" s="72" t="s">
        <v>4044</v>
      </c>
      <c r="F2392" s="168" t="s">
        <v>5235</v>
      </c>
      <c r="G2392" s="168" t="s">
        <v>5235</v>
      </c>
      <c r="H2392" s="72" t="s">
        <v>4045</v>
      </c>
      <c r="I2392" s="72" t="s">
        <v>4046</v>
      </c>
      <c r="J2392" s="151" t="s">
        <v>4047</v>
      </c>
      <c r="K2392" s="19" t="s">
        <v>4087</v>
      </c>
      <c r="L2392" s="216">
        <v>600000</v>
      </c>
    </row>
    <row r="2393" spans="1:12" ht="24" x14ac:dyDescent="0.2">
      <c r="A2393" s="197">
        <f t="shared" si="37"/>
        <v>2392</v>
      </c>
      <c r="B2393" s="32" t="s">
        <v>4041</v>
      </c>
      <c r="C2393" s="32" t="s">
        <v>4042</v>
      </c>
      <c r="D2393" s="72" t="s">
        <v>4043</v>
      </c>
      <c r="E2393" s="72" t="s">
        <v>4044</v>
      </c>
      <c r="F2393" s="168" t="s">
        <v>5235</v>
      </c>
      <c r="G2393" s="168" t="s">
        <v>5235</v>
      </c>
      <c r="H2393" s="72" t="s">
        <v>4045</v>
      </c>
      <c r="I2393" s="72" t="s">
        <v>4046</v>
      </c>
      <c r="J2393" s="151" t="s">
        <v>4047</v>
      </c>
      <c r="K2393" s="19" t="s">
        <v>4088</v>
      </c>
      <c r="L2393" s="216">
        <v>700000</v>
      </c>
    </row>
    <row r="2394" spans="1:12" ht="24" x14ac:dyDescent="0.2">
      <c r="A2394" s="197">
        <f t="shared" si="37"/>
        <v>2393</v>
      </c>
      <c r="B2394" s="32" t="s">
        <v>4041</v>
      </c>
      <c r="C2394" s="32" t="s">
        <v>4042</v>
      </c>
      <c r="D2394" s="72" t="s">
        <v>4043</v>
      </c>
      <c r="E2394" s="72" t="s">
        <v>4044</v>
      </c>
      <c r="F2394" s="168" t="s">
        <v>5235</v>
      </c>
      <c r="G2394" s="168" t="s">
        <v>5235</v>
      </c>
      <c r="H2394" s="72" t="s">
        <v>4045</v>
      </c>
      <c r="I2394" s="72" t="s">
        <v>4046</v>
      </c>
      <c r="J2394" s="151" t="s">
        <v>4047</v>
      </c>
      <c r="K2394" s="19" t="s">
        <v>4089</v>
      </c>
      <c r="L2394" s="216">
        <v>2600000</v>
      </c>
    </row>
    <row r="2395" spans="1:12" ht="24" x14ac:dyDescent="0.2">
      <c r="A2395" s="197">
        <f t="shared" si="37"/>
        <v>2394</v>
      </c>
      <c r="B2395" s="32" t="s">
        <v>4041</v>
      </c>
      <c r="C2395" s="32" t="s">
        <v>4042</v>
      </c>
      <c r="D2395" s="72" t="s">
        <v>4043</v>
      </c>
      <c r="E2395" s="72" t="s">
        <v>4044</v>
      </c>
      <c r="F2395" s="168" t="s">
        <v>5235</v>
      </c>
      <c r="G2395" s="168" t="s">
        <v>5235</v>
      </c>
      <c r="H2395" s="72" t="s">
        <v>4045</v>
      </c>
      <c r="I2395" s="72" t="s">
        <v>4046</v>
      </c>
      <c r="J2395" s="151" t="s">
        <v>4047</v>
      </c>
      <c r="K2395" s="19" t="s">
        <v>4090</v>
      </c>
      <c r="L2395" s="216">
        <v>8800000</v>
      </c>
    </row>
    <row r="2396" spans="1:12" ht="24" x14ac:dyDescent="0.2">
      <c r="A2396" s="197">
        <f t="shared" si="37"/>
        <v>2395</v>
      </c>
      <c r="B2396" s="32" t="s">
        <v>4041</v>
      </c>
      <c r="C2396" s="32" t="s">
        <v>4042</v>
      </c>
      <c r="D2396" s="72" t="s">
        <v>4043</v>
      </c>
      <c r="E2396" s="72" t="s">
        <v>4044</v>
      </c>
      <c r="F2396" s="168" t="s">
        <v>5235</v>
      </c>
      <c r="G2396" s="168" t="s">
        <v>5235</v>
      </c>
      <c r="H2396" s="72" t="s">
        <v>4045</v>
      </c>
      <c r="I2396" s="72" t="s">
        <v>4046</v>
      </c>
      <c r="J2396" s="151" t="s">
        <v>4047</v>
      </c>
      <c r="K2396" s="19" t="s">
        <v>4091</v>
      </c>
      <c r="L2396" s="216">
        <v>800000</v>
      </c>
    </row>
    <row r="2397" spans="1:12" ht="24" x14ac:dyDescent="0.2">
      <c r="A2397" s="197">
        <f t="shared" si="37"/>
        <v>2396</v>
      </c>
      <c r="B2397" s="32" t="s">
        <v>4041</v>
      </c>
      <c r="C2397" s="32" t="s">
        <v>4042</v>
      </c>
      <c r="D2397" s="72" t="s">
        <v>4043</v>
      </c>
      <c r="E2397" s="72" t="s">
        <v>4044</v>
      </c>
      <c r="F2397" s="168" t="s">
        <v>5235</v>
      </c>
      <c r="G2397" s="168" t="s">
        <v>5235</v>
      </c>
      <c r="H2397" s="72" t="s">
        <v>4045</v>
      </c>
      <c r="I2397" s="72" t="s">
        <v>4046</v>
      </c>
      <c r="J2397" s="151" t="s">
        <v>4047</v>
      </c>
      <c r="K2397" s="19" t="s">
        <v>4092</v>
      </c>
      <c r="L2397" s="216">
        <v>3600000</v>
      </c>
    </row>
    <row r="2398" spans="1:12" ht="24" x14ac:dyDescent="0.2">
      <c r="A2398" s="197">
        <f t="shared" si="37"/>
        <v>2397</v>
      </c>
      <c r="B2398" s="32" t="s">
        <v>4041</v>
      </c>
      <c r="C2398" s="32" t="s">
        <v>4042</v>
      </c>
      <c r="D2398" s="72" t="s">
        <v>4043</v>
      </c>
      <c r="E2398" s="72" t="s">
        <v>4044</v>
      </c>
      <c r="F2398" s="168" t="s">
        <v>5235</v>
      </c>
      <c r="G2398" s="168" t="s">
        <v>5235</v>
      </c>
      <c r="H2398" s="72" t="s">
        <v>4045</v>
      </c>
      <c r="I2398" s="72" t="s">
        <v>4046</v>
      </c>
      <c r="J2398" s="151" t="s">
        <v>4047</v>
      </c>
      <c r="K2398" s="19" t="s">
        <v>4093</v>
      </c>
      <c r="L2398" s="216">
        <v>1200000</v>
      </c>
    </row>
    <row r="2399" spans="1:12" ht="24" x14ac:dyDescent="0.2">
      <c r="A2399" s="197">
        <f t="shared" si="37"/>
        <v>2398</v>
      </c>
      <c r="B2399" s="32" t="s">
        <v>4041</v>
      </c>
      <c r="C2399" s="32" t="s">
        <v>4042</v>
      </c>
      <c r="D2399" s="72" t="s">
        <v>4043</v>
      </c>
      <c r="E2399" s="72" t="s">
        <v>4044</v>
      </c>
      <c r="F2399" s="168" t="s">
        <v>5235</v>
      </c>
      <c r="G2399" s="168" t="s">
        <v>5235</v>
      </c>
      <c r="H2399" s="72" t="s">
        <v>4045</v>
      </c>
      <c r="I2399" s="72" t="s">
        <v>4046</v>
      </c>
      <c r="J2399" s="151" t="s">
        <v>4047</v>
      </c>
      <c r="K2399" s="19" t="s">
        <v>4094</v>
      </c>
      <c r="L2399" s="216">
        <v>3600000</v>
      </c>
    </row>
    <row r="2400" spans="1:12" ht="24" x14ac:dyDescent="0.2">
      <c r="A2400" s="197">
        <f t="shared" si="37"/>
        <v>2399</v>
      </c>
      <c r="B2400" s="32" t="s">
        <v>4041</v>
      </c>
      <c r="C2400" s="32" t="s">
        <v>4042</v>
      </c>
      <c r="D2400" s="72" t="s">
        <v>4043</v>
      </c>
      <c r="E2400" s="72" t="s">
        <v>4044</v>
      </c>
      <c r="F2400" s="168" t="s">
        <v>5235</v>
      </c>
      <c r="G2400" s="168" t="s">
        <v>5235</v>
      </c>
      <c r="H2400" s="72" t="s">
        <v>4045</v>
      </c>
      <c r="I2400" s="72" t="s">
        <v>4046</v>
      </c>
      <c r="J2400" s="151" t="s">
        <v>4047</v>
      </c>
      <c r="K2400" s="19" t="s">
        <v>4095</v>
      </c>
      <c r="L2400" s="216">
        <v>9600000</v>
      </c>
    </row>
    <row r="2401" spans="1:12" ht="24" x14ac:dyDescent="0.2">
      <c r="A2401" s="197">
        <f t="shared" si="37"/>
        <v>2400</v>
      </c>
      <c r="B2401" s="32" t="s">
        <v>4041</v>
      </c>
      <c r="C2401" s="32" t="s">
        <v>4042</v>
      </c>
      <c r="D2401" s="72" t="s">
        <v>4043</v>
      </c>
      <c r="E2401" s="72" t="s">
        <v>4044</v>
      </c>
      <c r="F2401" s="168" t="s">
        <v>5235</v>
      </c>
      <c r="G2401" s="168" t="s">
        <v>5235</v>
      </c>
      <c r="H2401" s="72" t="s">
        <v>4045</v>
      </c>
      <c r="I2401" s="72" t="s">
        <v>4046</v>
      </c>
      <c r="J2401" s="151" t="s">
        <v>4047</v>
      </c>
      <c r="K2401" s="19" t="s">
        <v>4096</v>
      </c>
      <c r="L2401" s="216">
        <v>6200000</v>
      </c>
    </row>
    <row r="2402" spans="1:12" ht="24" x14ac:dyDescent="0.2">
      <c r="A2402" s="197">
        <f t="shared" si="37"/>
        <v>2401</v>
      </c>
      <c r="B2402" s="32" t="s">
        <v>4041</v>
      </c>
      <c r="C2402" s="32" t="s">
        <v>4042</v>
      </c>
      <c r="D2402" s="72" t="s">
        <v>4043</v>
      </c>
      <c r="E2402" s="72" t="s">
        <v>4044</v>
      </c>
      <c r="F2402" s="168" t="s">
        <v>5235</v>
      </c>
      <c r="G2402" s="168" t="s">
        <v>5235</v>
      </c>
      <c r="H2402" s="72" t="s">
        <v>4045</v>
      </c>
      <c r="I2402" s="72" t="s">
        <v>4046</v>
      </c>
      <c r="J2402" s="151" t="s">
        <v>4047</v>
      </c>
      <c r="K2402" s="19" t="s">
        <v>4097</v>
      </c>
      <c r="L2402" s="216">
        <v>1300000</v>
      </c>
    </row>
    <row r="2403" spans="1:12" ht="24" x14ac:dyDescent="0.2">
      <c r="A2403" s="197">
        <f t="shared" si="37"/>
        <v>2402</v>
      </c>
      <c r="B2403" s="32" t="s">
        <v>4041</v>
      </c>
      <c r="C2403" s="32" t="s">
        <v>4042</v>
      </c>
      <c r="D2403" s="72" t="s">
        <v>4043</v>
      </c>
      <c r="E2403" s="72" t="s">
        <v>4044</v>
      </c>
      <c r="F2403" s="168" t="s">
        <v>5235</v>
      </c>
      <c r="G2403" s="168" t="s">
        <v>5235</v>
      </c>
      <c r="H2403" s="72" t="s">
        <v>4045</v>
      </c>
      <c r="I2403" s="72" t="s">
        <v>4046</v>
      </c>
      <c r="J2403" s="151" t="s">
        <v>4047</v>
      </c>
      <c r="K2403" s="19" t="s">
        <v>4098</v>
      </c>
      <c r="L2403" s="216">
        <v>2100000</v>
      </c>
    </row>
    <row r="2404" spans="1:12" ht="24" x14ac:dyDescent="0.2">
      <c r="A2404" s="197">
        <f t="shared" si="37"/>
        <v>2403</v>
      </c>
      <c r="B2404" s="32" t="s">
        <v>4041</v>
      </c>
      <c r="C2404" s="32" t="s">
        <v>4042</v>
      </c>
      <c r="D2404" s="72" t="s">
        <v>4043</v>
      </c>
      <c r="E2404" s="72" t="s">
        <v>4044</v>
      </c>
      <c r="F2404" s="168" t="s">
        <v>5235</v>
      </c>
      <c r="G2404" s="168" t="s">
        <v>5235</v>
      </c>
      <c r="H2404" s="72" t="s">
        <v>4045</v>
      </c>
      <c r="I2404" s="72" t="s">
        <v>4046</v>
      </c>
      <c r="J2404" s="151" t="s">
        <v>4047</v>
      </c>
      <c r="K2404" s="19" t="s">
        <v>4099</v>
      </c>
      <c r="L2404" s="216">
        <v>800000</v>
      </c>
    </row>
    <row r="2405" spans="1:12" ht="24" x14ac:dyDescent="0.2">
      <c r="A2405" s="197">
        <f t="shared" si="37"/>
        <v>2404</v>
      </c>
      <c r="B2405" s="32" t="s">
        <v>4041</v>
      </c>
      <c r="C2405" s="32" t="s">
        <v>4042</v>
      </c>
      <c r="D2405" s="72" t="s">
        <v>4043</v>
      </c>
      <c r="E2405" s="72" t="s">
        <v>4044</v>
      </c>
      <c r="F2405" s="168" t="s">
        <v>5235</v>
      </c>
      <c r="G2405" s="168" t="s">
        <v>5235</v>
      </c>
      <c r="H2405" s="72" t="s">
        <v>4045</v>
      </c>
      <c r="I2405" s="72" t="s">
        <v>4046</v>
      </c>
      <c r="J2405" s="151" t="s">
        <v>4047</v>
      </c>
      <c r="K2405" s="19" t="s">
        <v>162</v>
      </c>
      <c r="L2405" s="216">
        <v>1100000</v>
      </c>
    </row>
    <row r="2406" spans="1:12" ht="24" x14ac:dyDescent="0.2">
      <c r="A2406" s="197">
        <f t="shared" si="37"/>
        <v>2405</v>
      </c>
      <c r="B2406" s="32" t="s">
        <v>4041</v>
      </c>
      <c r="C2406" s="32" t="s">
        <v>4042</v>
      </c>
      <c r="D2406" s="72" t="s">
        <v>4043</v>
      </c>
      <c r="E2406" s="72" t="s">
        <v>4044</v>
      </c>
      <c r="F2406" s="168" t="s">
        <v>5235</v>
      </c>
      <c r="G2406" s="168" t="s">
        <v>5235</v>
      </c>
      <c r="H2406" s="72" t="s">
        <v>4045</v>
      </c>
      <c r="I2406" s="72" t="s">
        <v>4046</v>
      </c>
      <c r="J2406" s="151" t="s">
        <v>4047</v>
      </c>
      <c r="K2406" s="19" t="s">
        <v>4100</v>
      </c>
      <c r="L2406" s="216">
        <v>4000000</v>
      </c>
    </row>
    <row r="2407" spans="1:12" ht="24" x14ac:dyDescent="0.2">
      <c r="A2407" s="197">
        <f t="shared" si="37"/>
        <v>2406</v>
      </c>
      <c r="B2407" s="32" t="s">
        <v>4041</v>
      </c>
      <c r="C2407" s="32" t="s">
        <v>4042</v>
      </c>
      <c r="D2407" s="72" t="s">
        <v>4043</v>
      </c>
      <c r="E2407" s="72" t="s">
        <v>4044</v>
      </c>
      <c r="F2407" s="168" t="s">
        <v>5235</v>
      </c>
      <c r="G2407" s="168" t="s">
        <v>5235</v>
      </c>
      <c r="H2407" s="72" t="s">
        <v>4045</v>
      </c>
      <c r="I2407" s="72" t="s">
        <v>4046</v>
      </c>
      <c r="J2407" s="151" t="s">
        <v>4047</v>
      </c>
      <c r="K2407" s="19" t="s">
        <v>4101</v>
      </c>
      <c r="L2407" s="216">
        <v>14600000</v>
      </c>
    </row>
    <row r="2408" spans="1:12" ht="24" x14ac:dyDescent="0.2">
      <c r="A2408" s="197">
        <f t="shared" si="37"/>
        <v>2407</v>
      </c>
      <c r="B2408" s="32" t="s">
        <v>4041</v>
      </c>
      <c r="C2408" s="32" t="s">
        <v>4042</v>
      </c>
      <c r="D2408" s="72" t="s">
        <v>4043</v>
      </c>
      <c r="E2408" s="72" t="s">
        <v>4044</v>
      </c>
      <c r="F2408" s="168" t="s">
        <v>5235</v>
      </c>
      <c r="G2408" s="168" t="s">
        <v>5235</v>
      </c>
      <c r="H2408" s="72" t="s">
        <v>4045</v>
      </c>
      <c r="I2408" s="72" t="s">
        <v>4046</v>
      </c>
      <c r="J2408" s="151" t="s">
        <v>4047</v>
      </c>
      <c r="K2408" s="19" t="s">
        <v>4102</v>
      </c>
      <c r="L2408" s="216">
        <v>1200000</v>
      </c>
    </row>
    <row r="2409" spans="1:12" ht="24" x14ac:dyDescent="0.2">
      <c r="A2409" s="197">
        <f t="shared" si="37"/>
        <v>2408</v>
      </c>
      <c r="B2409" s="32" t="s">
        <v>4041</v>
      </c>
      <c r="C2409" s="32" t="s">
        <v>4042</v>
      </c>
      <c r="D2409" s="72" t="s">
        <v>4043</v>
      </c>
      <c r="E2409" s="72" t="s">
        <v>4044</v>
      </c>
      <c r="F2409" s="168" t="s">
        <v>5235</v>
      </c>
      <c r="G2409" s="168" t="s">
        <v>5235</v>
      </c>
      <c r="H2409" s="72" t="s">
        <v>4045</v>
      </c>
      <c r="I2409" s="72" t="s">
        <v>4046</v>
      </c>
      <c r="J2409" s="151" t="s">
        <v>4047</v>
      </c>
      <c r="K2409" s="19" t="s">
        <v>4103</v>
      </c>
      <c r="L2409" s="216">
        <v>1600000</v>
      </c>
    </row>
    <row r="2410" spans="1:12" ht="24" x14ac:dyDescent="0.2">
      <c r="A2410" s="197">
        <f t="shared" si="37"/>
        <v>2409</v>
      </c>
      <c r="B2410" s="32" t="s">
        <v>4041</v>
      </c>
      <c r="C2410" s="32" t="s">
        <v>4042</v>
      </c>
      <c r="D2410" s="72" t="s">
        <v>4043</v>
      </c>
      <c r="E2410" s="72" t="s">
        <v>4044</v>
      </c>
      <c r="F2410" s="168" t="s">
        <v>5235</v>
      </c>
      <c r="G2410" s="168" t="s">
        <v>5235</v>
      </c>
      <c r="H2410" s="72" t="s">
        <v>4045</v>
      </c>
      <c r="I2410" s="72" t="s">
        <v>4046</v>
      </c>
      <c r="J2410" s="151" t="s">
        <v>4047</v>
      </c>
      <c r="K2410" s="19" t="s">
        <v>4104</v>
      </c>
      <c r="L2410" s="216">
        <v>1700000</v>
      </c>
    </row>
    <row r="2411" spans="1:12" ht="24" x14ac:dyDescent="0.2">
      <c r="A2411" s="197">
        <f t="shared" si="37"/>
        <v>2410</v>
      </c>
      <c r="B2411" s="32" t="s">
        <v>4041</v>
      </c>
      <c r="C2411" s="32" t="s">
        <v>4042</v>
      </c>
      <c r="D2411" s="72" t="s">
        <v>4043</v>
      </c>
      <c r="E2411" s="72" t="s">
        <v>4044</v>
      </c>
      <c r="F2411" s="168" t="s">
        <v>5235</v>
      </c>
      <c r="G2411" s="168" t="s">
        <v>5235</v>
      </c>
      <c r="H2411" s="72" t="s">
        <v>4045</v>
      </c>
      <c r="I2411" s="72" t="s">
        <v>4046</v>
      </c>
      <c r="J2411" s="151" t="s">
        <v>4047</v>
      </c>
      <c r="K2411" s="19" t="s">
        <v>4105</v>
      </c>
      <c r="L2411" s="216">
        <v>4700000</v>
      </c>
    </row>
    <row r="2412" spans="1:12" ht="24" x14ac:dyDescent="0.2">
      <c r="A2412" s="197">
        <f t="shared" si="37"/>
        <v>2411</v>
      </c>
      <c r="B2412" s="32" t="s">
        <v>4041</v>
      </c>
      <c r="C2412" s="32" t="s">
        <v>4042</v>
      </c>
      <c r="D2412" s="72" t="s">
        <v>4043</v>
      </c>
      <c r="E2412" s="72" t="s">
        <v>4044</v>
      </c>
      <c r="F2412" s="168" t="s">
        <v>5235</v>
      </c>
      <c r="G2412" s="168" t="s">
        <v>5235</v>
      </c>
      <c r="H2412" s="72" t="s">
        <v>4045</v>
      </c>
      <c r="I2412" s="72" t="s">
        <v>4046</v>
      </c>
      <c r="J2412" s="151" t="s">
        <v>4047</v>
      </c>
      <c r="K2412" s="19" t="s">
        <v>4106</v>
      </c>
      <c r="L2412" s="216">
        <v>1900000</v>
      </c>
    </row>
    <row r="2413" spans="1:12" ht="24" x14ac:dyDescent="0.2">
      <c r="A2413" s="197">
        <f t="shared" si="37"/>
        <v>2412</v>
      </c>
      <c r="B2413" s="32" t="s">
        <v>4041</v>
      </c>
      <c r="C2413" s="32" t="s">
        <v>4042</v>
      </c>
      <c r="D2413" s="72" t="s">
        <v>4043</v>
      </c>
      <c r="E2413" s="72" t="s">
        <v>4044</v>
      </c>
      <c r="F2413" s="168" t="s">
        <v>5235</v>
      </c>
      <c r="G2413" s="168" t="s">
        <v>5235</v>
      </c>
      <c r="H2413" s="72" t="s">
        <v>4045</v>
      </c>
      <c r="I2413" s="72" t="s">
        <v>4046</v>
      </c>
      <c r="J2413" s="151" t="s">
        <v>4047</v>
      </c>
      <c r="K2413" s="19" t="s">
        <v>4107</v>
      </c>
      <c r="L2413" s="216">
        <v>4500000</v>
      </c>
    </row>
    <row r="2414" spans="1:12" ht="24" x14ac:dyDescent="0.2">
      <c r="A2414" s="197">
        <f t="shared" si="37"/>
        <v>2413</v>
      </c>
      <c r="B2414" s="32" t="s">
        <v>4041</v>
      </c>
      <c r="C2414" s="32" t="s">
        <v>4042</v>
      </c>
      <c r="D2414" s="72" t="s">
        <v>4043</v>
      </c>
      <c r="E2414" s="72" t="s">
        <v>4044</v>
      </c>
      <c r="F2414" s="168" t="s">
        <v>5235</v>
      </c>
      <c r="G2414" s="168" t="s">
        <v>5235</v>
      </c>
      <c r="H2414" s="72" t="s">
        <v>4045</v>
      </c>
      <c r="I2414" s="72" t="s">
        <v>4046</v>
      </c>
      <c r="J2414" s="151" t="s">
        <v>4047</v>
      </c>
      <c r="K2414" s="19" t="s">
        <v>4108</v>
      </c>
      <c r="L2414" s="216">
        <v>32300000</v>
      </c>
    </row>
    <row r="2415" spans="1:12" ht="24" x14ac:dyDescent="0.2">
      <c r="A2415" s="197">
        <f t="shared" si="37"/>
        <v>2414</v>
      </c>
      <c r="B2415" s="32" t="s">
        <v>4041</v>
      </c>
      <c r="C2415" s="32" t="s">
        <v>4042</v>
      </c>
      <c r="D2415" s="72" t="s">
        <v>4043</v>
      </c>
      <c r="E2415" s="72" t="s">
        <v>4044</v>
      </c>
      <c r="F2415" s="168" t="s">
        <v>5235</v>
      </c>
      <c r="G2415" s="168" t="s">
        <v>5235</v>
      </c>
      <c r="H2415" s="72" t="s">
        <v>4045</v>
      </c>
      <c r="I2415" s="72" t="s">
        <v>4046</v>
      </c>
      <c r="J2415" s="151" t="s">
        <v>4047</v>
      </c>
      <c r="K2415" s="19" t="s">
        <v>4109</v>
      </c>
      <c r="L2415" s="216">
        <v>6500000</v>
      </c>
    </row>
    <row r="2416" spans="1:12" ht="24" x14ac:dyDescent="0.2">
      <c r="A2416" s="197">
        <f t="shared" si="37"/>
        <v>2415</v>
      </c>
      <c r="B2416" s="32" t="s">
        <v>4041</v>
      </c>
      <c r="C2416" s="32" t="s">
        <v>4042</v>
      </c>
      <c r="D2416" s="72" t="s">
        <v>4043</v>
      </c>
      <c r="E2416" s="72" t="s">
        <v>4044</v>
      </c>
      <c r="F2416" s="168" t="s">
        <v>5235</v>
      </c>
      <c r="G2416" s="168" t="s">
        <v>5235</v>
      </c>
      <c r="H2416" s="72" t="s">
        <v>4045</v>
      </c>
      <c r="I2416" s="72" t="s">
        <v>4046</v>
      </c>
      <c r="J2416" s="151" t="s">
        <v>4047</v>
      </c>
      <c r="K2416" s="19" t="s">
        <v>4110</v>
      </c>
      <c r="L2416" s="216">
        <v>600000</v>
      </c>
    </row>
    <row r="2417" spans="1:12" ht="24" x14ac:dyDescent="0.2">
      <c r="A2417" s="197">
        <f t="shared" si="37"/>
        <v>2416</v>
      </c>
      <c r="B2417" s="32" t="s">
        <v>4041</v>
      </c>
      <c r="C2417" s="32" t="s">
        <v>4042</v>
      </c>
      <c r="D2417" s="72" t="s">
        <v>4043</v>
      </c>
      <c r="E2417" s="72" t="s">
        <v>4044</v>
      </c>
      <c r="F2417" s="168" t="s">
        <v>5235</v>
      </c>
      <c r="G2417" s="168" t="s">
        <v>5235</v>
      </c>
      <c r="H2417" s="72" t="s">
        <v>4045</v>
      </c>
      <c r="I2417" s="72" t="s">
        <v>4046</v>
      </c>
      <c r="J2417" s="151" t="s">
        <v>4047</v>
      </c>
      <c r="K2417" s="19" t="s">
        <v>4111</v>
      </c>
      <c r="L2417" s="216">
        <v>3100000</v>
      </c>
    </row>
    <row r="2418" spans="1:12" ht="24" x14ac:dyDescent="0.2">
      <c r="A2418" s="197">
        <f t="shared" si="37"/>
        <v>2417</v>
      </c>
      <c r="B2418" s="32" t="s">
        <v>4041</v>
      </c>
      <c r="C2418" s="32" t="s">
        <v>4042</v>
      </c>
      <c r="D2418" s="72" t="s">
        <v>4043</v>
      </c>
      <c r="E2418" s="72" t="s">
        <v>4044</v>
      </c>
      <c r="F2418" s="168" t="s">
        <v>5235</v>
      </c>
      <c r="G2418" s="168" t="s">
        <v>5235</v>
      </c>
      <c r="H2418" s="72" t="s">
        <v>4045</v>
      </c>
      <c r="I2418" s="72" t="s">
        <v>4046</v>
      </c>
      <c r="J2418" s="151" t="s">
        <v>4047</v>
      </c>
      <c r="K2418" s="19" t="s">
        <v>4112</v>
      </c>
      <c r="L2418" s="216">
        <v>2200000</v>
      </c>
    </row>
    <row r="2419" spans="1:12" ht="24" x14ac:dyDescent="0.2">
      <c r="A2419" s="197">
        <f t="shared" si="37"/>
        <v>2418</v>
      </c>
      <c r="B2419" s="32" t="s">
        <v>4041</v>
      </c>
      <c r="C2419" s="32" t="s">
        <v>4042</v>
      </c>
      <c r="D2419" s="72" t="s">
        <v>4043</v>
      </c>
      <c r="E2419" s="72" t="s">
        <v>4044</v>
      </c>
      <c r="F2419" s="168" t="s">
        <v>5235</v>
      </c>
      <c r="G2419" s="168" t="s">
        <v>5235</v>
      </c>
      <c r="H2419" s="72" t="s">
        <v>4045</v>
      </c>
      <c r="I2419" s="72" t="s">
        <v>4046</v>
      </c>
      <c r="J2419" s="151" t="s">
        <v>4047</v>
      </c>
      <c r="K2419" s="19" t="s">
        <v>4113</v>
      </c>
      <c r="L2419" s="216">
        <v>2800000</v>
      </c>
    </row>
    <row r="2420" spans="1:12" ht="24" x14ac:dyDescent="0.2">
      <c r="A2420" s="197">
        <f t="shared" si="37"/>
        <v>2419</v>
      </c>
      <c r="B2420" s="32" t="s">
        <v>4041</v>
      </c>
      <c r="C2420" s="32" t="s">
        <v>4042</v>
      </c>
      <c r="D2420" s="72" t="s">
        <v>4043</v>
      </c>
      <c r="E2420" s="72" t="s">
        <v>4044</v>
      </c>
      <c r="F2420" s="168" t="s">
        <v>5235</v>
      </c>
      <c r="G2420" s="168" t="s">
        <v>5235</v>
      </c>
      <c r="H2420" s="72" t="s">
        <v>4045</v>
      </c>
      <c r="I2420" s="72" t="s">
        <v>4046</v>
      </c>
      <c r="J2420" s="151" t="s">
        <v>4047</v>
      </c>
      <c r="K2420" s="19" t="s">
        <v>4114</v>
      </c>
      <c r="L2420" s="216">
        <v>2900000</v>
      </c>
    </row>
    <row r="2421" spans="1:12" ht="24" x14ac:dyDescent="0.2">
      <c r="A2421" s="197">
        <f t="shared" si="37"/>
        <v>2420</v>
      </c>
      <c r="B2421" s="32" t="s">
        <v>4041</v>
      </c>
      <c r="C2421" s="32" t="s">
        <v>4042</v>
      </c>
      <c r="D2421" s="72" t="s">
        <v>4043</v>
      </c>
      <c r="E2421" s="72" t="s">
        <v>4044</v>
      </c>
      <c r="F2421" s="168" t="s">
        <v>5235</v>
      </c>
      <c r="G2421" s="168" t="s">
        <v>5235</v>
      </c>
      <c r="H2421" s="72" t="s">
        <v>4045</v>
      </c>
      <c r="I2421" s="72" t="s">
        <v>4046</v>
      </c>
      <c r="J2421" s="151" t="s">
        <v>4047</v>
      </c>
      <c r="K2421" s="19" t="s">
        <v>4115</v>
      </c>
      <c r="L2421" s="216">
        <v>2100000</v>
      </c>
    </row>
    <row r="2422" spans="1:12" ht="24" x14ac:dyDescent="0.2">
      <c r="A2422" s="197">
        <f t="shared" si="37"/>
        <v>2421</v>
      </c>
      <c r="B2422" s="32" t="s">
        <v>4041</v>
      </c>
      <c r="C2422" s="32" t="s">
        <v>4042</v>
      </c>
      <c r="D2422" s="72" t="s">
        <v>4043</v>
      </c>
      <c r="E2422" s="72" t="s">
        <v>4044</v>
      </c>
      <c r="F2422" s="168" t="s">
        <v>5235</v>
      </c>
      <c r="G2422" s="168" t="s">
        <v>5235</v>
      </c>
      <c r="H2422" s="72" t="s">
        <v>4045</v>
      </c>
      <c r="I2422" s="72" t="s">
        <v>4046</v>
      </c>
      <c r="J2422" s="151" t="s">
        <v>4047</v>
      </c>
      <c r="K2422" s="19" t="s">
        <v>4116</v>
      </c>
      <c r="L2422" s="216">
        <v>18100000</v>
      </c>
    </row>
    <row r="2423" spans="1:12" ht="24" x14ac:dyDescent="0.2">
      <c r="A2423" s="197">
        <f t="shared" si="37"/>
        <v>2422</v>
      </c>
      <c r="B2423" s="32" t="s">
        <v>4041</v>
      </c>
      <c r="C2423" s="32" t="s">
        <v>4042</v>
      </c>
      <c r="D2423" s="72" t="s">
        <v>4043</v>
      </c>
      <c r="E2423" s="72" t="s">
        <v>4044</v>
      </c>
      <c r="F2423" s="168" t="s">
        <v>5235</v>
      </c>
      <c r="G2423" s="168" t="s">
        <v>5235</v>
      </c>
      <c r="H2423" s="72" t="s">
        <v>4045</v>
      </c>
      <c r="I2423" s="72" t="s">
        <v>4046</v>
      </c>
      <c r="J2423" s="151" t="s">
        <v>4047</v>
      </c>
      <c r="K2423" s="19" t="s">
        <v>4117</v>
      </c>
      <c r="L2423" s="216">
        <v>1500000</v>
      </c>
    </row>
    <row r="2424" spans="1:12" ht="24" x14ac:dyDescent="0.2">
      <c r="A2424" s="197">
        <f t="shared" si="37"/>
        <v>2423</v>
      </c>
      <c r="B2424" s="32" t="s">
        <v>4041</v>
      </c>
      <c r="C2424" s="32" t="s">
        <v>4042</v>
      </c>
      <c r="D2424" s="72" t="s">
        <v>4043</v>
      </c>
      <c r="E2424" s="72" t="s">
        <v>4044</v>
      </c>
      <c r="F2424" s="168" t="s">
        <v>5235</v>
      </c>
      <c r="G2424" s="168" t="s">
        <v>5235</v>
      </c>
      <c r="H2424" s="72" t="s">
        <v>4045</v>
      </c>
      <c r="I2424" s="72" t="s">
        <v>4046</v>
      </c>
      <c r="J2424" s="151" t="s">
        <v>4047</v>
      </c>
      <c r="K2424" s="19" t="s">
        <v>4118</v>
      </c>
      <c r="L2424" s="216">
        <v>4900000</v>
      </c>
    </row>
    <row r="2425" spans="1:12" ht="24" x14ac:dyDescent="0.2">
      <c r="A2425" s="197">
        <f t="shared" si="37"/>
        <v>2424</v>
      </c>
      <c r="B2425" s="32" t="s">
        <v>4041</v>
      </c>
      <c r="C2425" s="32" t="s">
        <v>4042</v>
      </c>
      <c r="D2425" s="72" t="s">
        <v>4043</v>
      </c>
      <c r="E2425" s="72" t="s">
        <v>4044</v>
      </c>
      <c r="F2425" s="168" t="s">
        <v>5235</v>
      </c>
      <c r="G2425" s="168" t="s">
        <v>5235</v>
      </c>
      <c r="H2425" s="72" t="s">
        <v>4045</v>
      </c>
      <c r="I2425" s="72" t="s">
        <v>4046</v>
      </c>
      <c r="J2425" s="151" t="s">
        <v>4047</v>
      </c>
      <c r="K2425" s="19" t="s">
        <v>4119</v>
      </c>
      <c r="L2425" s="216">
        <v>3600000</v>
      </c>
    </row>
    <row r="2426" spans="1:12" ht="24" x14ac:dyDescent="0.2">
      <c r="A2426" s="197">
        <f t="shared" si="37"/>
        <v>2425</v>
      </c>
      <c r="B2426" s="32" t="s">
        <v>4041</v>
      </c>
      <c r="C2426" s="32" t="s">
        <v>4042</v>
      </c>
      <c r="D2426" s="72" t="s">
        <v>4043</v>
      </c>
      <c r="E2426" s="72" t="s">
        <v>4044</v>
      </c>
      <c r="F2426" s="168" t="s">
        <v>5235</v>
      </c>
      <c r="G2426" s="168" t="s">
        <v>5235</v>
      </c>
      <c r="H2426" s="72" t="s">
        <v>4045</v>
      </c>
      <c r="I2426" s="72" t="s">
        <v>4046</v>
      </c>
      <c r="J2426" s="151" t="s">
        <v>4047</v>
      </c>
      <c r="K2426" s="19" t="s">
        <v>4120</v>
      </c>
      <c r="L2426" s="216">
        <v>25700000</v>
      </c>
    </row>
    <row r="2427" spans="1:12" ht="24" x14ac:dyDescent="0.2">
      <c r="A2427" s="197">
        <f t="shared" si="37"/>
        <v>2426</v>
      </c>
      <c r="B2427" s="32" t="s">
        <v>4041</v>
      </c>
      <c r="C2427" s="32" t="s">
        <v>4042</v>
      </c>
      <c r="D2427" s="72" t="s">
        <v>4043</v>
      </c>
      <c r="E2427" s="72" t="s">
        <v>4044</v>
      </c>
      <c r="F2427" s="168" t="s">
        <v>5235</v>
      </c>
      <c r="G2427" s="168" t="s">
        <v>5235</v>
      </c>
      <c r="H2427" s="72" t="s">
        <v>4045</v>
      </c>
      <c r="I2427" s="72" t="s">
        <v>4046</v>
      </c>
      <c r="J2427" s="151" t="s">
        <v>4047</v>
      </c>
      <c r="K2427" s="19" t="s">
        <v>4121</v>
      </c>
      <c r="L2427" s="216">
        <v>5900000</v>
      </c>
    </row>
    <row r="2428" spans="1:12" ht="24" x14ac:dyDescent="0.2">
      <c r="A2428" s="197">
        <f t="shared" si="37"/>
        <v>2427</v>
      </c>
      <c r="B2428" s="32" t="s">
        <v>4041</v>
      </c>
      <c r="C2428" s="32" t="s">
        <v>4042</v>
      </c>
      <c r="D2428" s="72" t="s">
        <v>4043</v>
      </c>
      <c r="E2428" s="72" t="s">
        <v>4044</v>
      </c>
      <c r="F2428" s="168" t="s">
        <v>5235</v>
      </c>
      <c r="G2428" s="168" t="s">
        <v>5235</v>
      </c>
      <c r="H2428" s="72" t="s">
        <v>4045</v>
      </c>
      <c r="I2428" s="72" t="s">
        <v>4046</v>
      </c>
      <c r="J2428" s="151" t="s">
        <v>4047</v>
      </c>
      <c r="K2428" s="19" t="s">
        <v>4122</v>
      </c>
      <c r="L2428" s="216">
        <v>3400000</v>
      </c>
    </row>
    <row r="2429" spans="1:12" ht="24" x14ac:dyDescent="0.2">
      <c r="A2429" s="197">
        <f t="shared" si="37"/>
        <v>2428</v>
      </c>
      <c r="B2429" s="32" t="s">
        <v>4041</v>
      </c>
      <c r="C2429" s="32" t="s">
        <v>4042</v>
      </c>
      <c r="D2429" s="72" t="s">
        <v>4043</v>
      </c>
      <c r="E2429" s="72" t="s">
        <v>4044</v>
      </c>
      <c r="F2429" s="168" t="s">
        <v>5235</v>
      </c>
      <c r="G2429" s="168" t="s">
        <v>5235</v>
      </c>
      <c r="H2429" s="72" t="s">
        <v>4045</v>
      </c>
      <c r="I2429" s="72" t="s">
        <v>4046</v>
      </c>
      <c r="J2429" s="151" t="s">
        <v>4047</v>
      </c>
      <c r="K2429" s="19" t="s">
        <v>4123</v>
      </c>
      <c r="L2429" s="216">
        <v>7500000</v>
      </c>
    </row>
    <row r="2430" spans="1:12" ht="24" x14ac:dyDescent="0.2">
      <c r="A2430" s="197">
        <f t="shared" si="37"/>
        <v>2429</v>
      </c>
      <c r="B2430" s="32" t="s">
        <v>4041</v>
      </c>
      <c r="C2430" s="32" t="s">
        <v>4042</v>
      </c>
      <c r="D2430" s="72" t="s">
        <v>4043</v>
      </c>
      <c r="E2430" s="72" t="s">
        <v>4044</v>
      </c>
      <c r="F2430" s="168" t="s">
        <v>5235</v>
      </c>
      <c r="G2430" s="168" t="s">
        <v>5235</v>
      </c>
      <c r="H2430" s="72" t="s">
        <v>4045</v>
      </c>
      <c r="I2430" s="72" t="s">
        <v>4046</v>
      </c>
      <c r="J2430" s="151" t="s">
        <v>4047</v>
      </c>
      <c r="K2430" s="19" t="s">
        <v>4124</v>
      </c>
      <c r="L2430" s="216">
        <v>4800000</v>
      </c>
    </row>
    <row r="2431" spans="1:12" ht="24" x14ac:dyDescent="0.2">
      <c r="A2431" s="197">
        <f t="shared" si="37"/>
        <v>2430</v>
      </c>
      <c r="B2431" s="32" t="s">
        <v>4041</v>
      </c>
      <c r="C2431" s="32" t="s">
        <v>4042</v>
      </c>
      <c r="D2431" s="72" t="s">
        <v>4043</v>
      </c>
      <c r="E2431" s="72" t="s">
        <v>4044</v>
      </c>
      <c r="F2431" s="168" t="s">
        <v>5235</v>
      </c>
      <c r="G2431" s="168" t="s">
        <v>5235</v>
      </c>
      <c r="H2431" s="72" t="s">
        <v>4045</v>
      </c>
      <c r="I2431" s="72" t="s">
        <v>4046</v>
      </c>
      <c r="J2431" s="151" t="s">
        <v>4047</v>
      </c>
      <c r="K2431" s="19" t="s">
        <v>4125</v>
      </c>
      <c r="L2431" s="216">
        <v>5500000</v>
      </c>
    </row>
    <row r="2432" spans="1:12" ht="24" x14ac:dyDescent="0.2">
      <c r="A2432" s="197">
        <f t="shared" si="37"/>
        <v>2431</v>
      </c>
      <c r="B2432" s="32" t="s">
        <v>4041</v>
      </c>
      <c r="C2432" s="32" t="s">
        <v>4042</v>
      </c>
      <c r="D2432" s="72" t="s">
        <v>4043</v>
      </c>
      <c r="E2432" s="72" t="s">
        <v>4044</v>
      </c>
      <c r="F2432" s="168" t="s">
        <v>5235</v>
      </c>
      <c r="G2432" s="168" t="s">
        <v>5235</v>
      </c>
      <c r="H2432" s="72" t="s">
        <v>4045</v>
      </c>
      <c r="I2432" s="72" t="s">
        <v>4046</v>
      </c>
      <c r="J2432" s="151" t="s">
        <v>4047</v>
      </c>
      <c r="K2432" s="19" t="s">
        <v>4126</v>
      </c>
      <c r="L2432" s="216">
        <v>800000</v>
      </c>
    </row>
    <row r="2433" spans="1:12" ht="24" x14ac:dyDescent="0.2">
      <c r="A2433" s="197">
        <f t="shared" si="37"/>
        <v>2432</v>
      </c>
      <c r="B2433" s="32" t="s">
        <v>4041</v>
      </c>
      <c r="C2433" s="32" t="s">
        <v>4042</v>
      </c>
      <c r="D2433" s="72" t="s">
        <v>4043</v>
      </c>
      <c r="E2433" s="72" t="s">
        <v>4044</v>
      </c>
      <c r="F2433" s="168" t="s">
        <v>5235</v>
      </c>
      <c r="G2433" s="168" t="s">
        <v>5235</v>
      </c>
      <c r="H2433" s="72" t="s">
        <v>4045</v>
      </c>
      <c r="I2433" s="72" t="s">
        <v>4046</v>
      </c>
      <c r="J2433" s="151" t="s">
        <v>4047</v>
      </c>
      <c r="K2433" s="19" t="s">
        <v>4127</v>
      </c>
      <c r="L2433" s="216">
        <v>6100000</v>
      </c>
    </row>
    <row r="2434" spans="1:12" ht="36" x14ac:dyDescent="0.2">
      <c r="A2434" s="197">
        <f t="shared" si="37"/>
        <v>2433</v>
      </c>
      <c r="B2434" s="167" t="s">
        <v>4128</v>
      </c>
      <c r="C2434" s="167" t="s">
        <v>4129</v>
      </c>
      <c r="D2434" s="167" t="s">
        <v>4130</v>
      </c>
      <c r="E2434" s="167" t="s">
        <v>641</v>
      </c>
      <c r="F2434" s="167" t="s">
        <v>4131</v>
      </c>
      <c r="G2434" s="167" t="s">
        <v>4131</v>
      </c>
      <c r="H2434" s="167" t="s">
        <v>4132</v>
      </c>
      <c r="I2434" s="167" t="s">
        <v>4133</v>
      </c>
      <c r="J2434" s="174" t="s">
        <v>4134</v>
      </c>
      <c r="K2434" s="10" t="s">
        <v>4135</v>
      </c>
      <c r="L2434" s="216" t="s">
        <v>4136</v>
      </c>
    </row>
    <row r="2435" spans="1:12" ht="36" x14ac:dyDescent="0.2">
      <c r="A2435" s="197">
        <f t="shared" si="37"/>
        <v>2434</v>
      </c>
      <c r="B2435" s="167" t="s">
        <v>4128</v>
      </c>
      <c r="C2435" s="167" t="s">
        <v>4129</v>
      </c>
      <c r="D2435" s="167" t="s">
        <v>4130</v>
      </c>
      <c r="E2435" s="167" t="s">
        <v>4243</v>
      </c>
      <c r="F2435" s="167" t="s">
        <v>4131</v>
      </c>
      <c r="G2435" s="167" t="s">
        <v>4131</v>
      </c>
      <c r="H2435" s="167" t="s">
        <v>4132</v>
      </c>
      <c r="I2435" s="167" t="s">
        <v>4251</v>
      </c>
      <c r="J2435" s="174" t="s">
        <v>4134</v>
      </c>
      <c r="K2435" s="19" t="s">
        <v>4137</v>
      </c>
      <c r="L2435" s="216" t="s">
        <v>4138</v>
      </c>
    </row>
    <row r="2436" spans="1:12" ht="36" x14ac:dyDescent="0.2">
      <c r="A2436" s="197">
        <f t="shared" si="37"/>
        <v>2435</v>
      </c>
      <c r="B2436" s="167" t="s">
        <v>4128</v>
      </c>
      <c r="C2436" s="167" t="s">
        <v>4129</v>
      </c>
      <c r="D2436" s="167" t="s">
        <v>4130</v>
      </c>
      <c r="E2436" s="167" t="s">
        <v>407</v>
      </c>
      <c r="F2436" s="167" t="s">
        <v>4131</v>
      </c>
      <c r="G2436" s="167" t="s">
        <v>4131</v>
      </c>
      <c r="H2436" s="167" t="s">
        <v>4132</v>
      </c>
      <c r="I2436" s="167" t="s">
        <v>4252</v>
      </c>
      <c r="J2436" s="174" t="s">
        <v>4134</v>
      </c>
      <c r="K2436" s="19" t="s">
        <v>4139</v>
      </c>
      <c r="L2436" s="216" t="s">
        <v>4140</v>
      </c>
    </row>
    <row r="2437" spans="1:12" ht="36" x14ac:dyDescent="0.2">
      <c r="A2437" s="197">
        <f t="shared" si="37"/>
        <v>2436</v>
      </c>
      <c r="B2437" s="167" t="s">
        <v>4128</v>
      </c>
      <c r="C2437" s="167" t="s">
        <v>4129</v>
      </c>
      <c r="D2437" s="167" t="s">
        <v>4130</v>
      </c>
      <c r="E2437" s="167" t="s">
        <v>4244</v>
      </c>
      <c r="F2437" s="167" t="s">
        <v>4131</v>
      </c>
      <c r="G2437" s="167" t="s">
        <v>4131</v>
      </c>
      <c r="H2437" s="167" t="s">
        <v>4132</v>
      </c>
      <c r="I2437" s="167" t="s">
        <v>4253</v>
      </c>
      <c r="J2437" s="174" t="s">
        <v>4134</v>
      </c>
      <c r="K2437" s="19" t="s">
        <v>3189</v>
      </c>
      <c r="L2437" s="216" t="s">
        <v>4138</v>
      </c>
    </row>
    <row r="2438" spans="1:12" ht="36" x14ac:dyDescent="0.2">
      <c r="A2438" s="197">
        <f t="shared" ref="A2438:A2501" si="38">A2437+1</f>
        <v>2437</v>
      </c>
      <c r="B2438" s="167" t="s">
        <v>4128</v>
      </c>
      <c r="C2438" s="167" t="s">
        <v>4129</v>
      </c>
      <c r="D2438" s="167" t="s">
        <v>4130</v>
      </c>
      <c r="E2438" s="167" t="s">
        <v>4245</v>
      </c>
      <c r="F2438" s="167" t="s">
        <v>4131</v>
      </c>
      <c r="G2438" s="167" t="s">
        <v>4131</v>
      </c>
      <c r="H2438" s="167" t="s">
        <v>4132</v>
      </c>
      <c r="I2438" s="167" t="s">
        <v>4254</v>
      </c>
      <c r="J2438" s="174" t="s">
        <v>4134</v>
      </c>
      <c r="K2438" s="19" t="s">
        <v>4141</v>
      </c>
      <c r="L2438" s="216" t="s">
        <v>4142</v>
      </c>
    </row>
    <row r="2439" spans="1:12" ht="36" x14ac:dyDescent="0.2">
      <c r="A2439" s="197">
        <f t="shared" si="38"/>
        <v>2438</v>
      </c>
      <c r="B2439" s="167" t="s">
        <v>4128</v>
      </c>
      <c r="C2439" s="167" t="s">
        <v>4129</v>
      </c>
      <c r="D2439" s="167" t="s">
        <v>4130</v>
      </c>
      <c r="E2439" s="167" t="s">
        <v>4246</v>
      </c>
      <c r="F2439" s="167" t="s">
        <v>4131</v>
      </c>
      <c r="G2439" s="167" t="s">
        <v>4131</v>
      </c>
      <c r="H2439" s="167" t="s">
        <v>4132</v>
      </c>
      <c r="I2439" s="167" t="s">
        <v>4255</v>
      </c>
      <c r="J2439" s="174" t="s">
        <v>4134</v>
      </c>
      <c r="K2439" s="19" t="s">
        <v>4143</v>
      </c>
      <c r="L2439" s="216" t="s">
        <v>4144</v>
      </c>
    </row>
    <row r="2440" spans="1:12" ht="36" x14ac:dyDescent="0.2">
      <c r="A2440" s="197">
        <f t="shared" si="38"/>
        <v>2439</v>
      </c>
      <c r="B2440" s="167" t="s">
        <v>4128</v>
      </c>
      <c r="C2440" s="167" t="s">
        <v>4129</v>
      </c>
      <c r="D2440" s="167" t="s">
        <v>4130</v>
      </c>
      <c r="E2440" s="167" t="s">
        <v>4247</v>
      </c>
      <c r="F2440" s="167" t="s">
        <v>4131</v>
      </c>
      <c r="G2440" s="167" t="s">
        <v>4131</v>
      </c>
      <c r="H2440" s="167" t="s">
        <v>4132</v>
      </c>
      <c r="I2440" s="167" t="s">
        <v>4256</v>
      </c>
      <c r="J2440" s="174" t="s">
        <v>4134</v>
      </c>
      <c r="K2440" s="19" t="s">
        <v>4145</v>
      </c>
      <c r="L2440" s="216" t="s">
        <v>4138</v>
      </c>
    </row>
    <row r="2441" spans="1:12" ht="36" x14ac:dyDescent="0.2">
      <c r="A2441" s="197">
        <f t="shared" si="38"/>
        <v>2440</v>
      </c>
      <c r="B2441" s="167" t="s">
        <v>4128</v>
      </c>
      <c r="C2441" s="167" t="s">
        <v>4129</v>
      </c>
      <c r="D2441" s="167" t="s">
        <v>4130</v>
      </c>
      <c r="E2441" s="167" t="s">
        <v>4248</v>
      </c>
      <c r="F2441" s="167" t="s">
        <v>4131</v>
      </c>
      <c r="G2441" s="167" t="s">
        <v>4131</v>
      </c>
      <c r="H2441" s="167" t="s">
        <v>4132</v>
      </c>
      <c r="I2441" s="167" t="s">
        <v>4257</v>
      </c>
      <c r="J2441" s="174" t="s">
        <v>4134</v>
      </c>
      <c r="K2441" s="19" t="s">
        <v>4146</v>
      </c>
      <c r="L2441" s="216" t="s">
        <v>4147</v>
      </c>
    </row>
    <row r="2442" spans="1:12" ht="36" x14ac:dyDescent="0.2">
      <c r="A2442" s="197">
        <f t="shared" si="38"/>
        <v>2441</v>
      </c>
      <c r="B2442" s="167" t="s">
        <v>4128</v>
      </c>
      <c r="C2442" s="167" t="s">
        <v>4129</v>
      </c>
      <c r="D2442" s="167" t="s">
        <v>4130</v>
      </c>
      <c r="E2442" s="167" t="s">
        <v>4249</v>
      </c>
      <c r="F2442" s="167" t="s">
        <v>4131</v>
      </c>
      <c r="G2442" s="167" t="s">
        <v>4131</v>
      </c>
      <c r="H2442" s="167" t="s">
        <v>4132</v>
      </c>
      <c r="I2442" s="167" t="s">
        <v>4258</v>
      </c>
      <c r="J2442" s="174" t="s">
        <v>4134</v>
      </c>
      <c r="K2442" s="19" t="s">
        <v>3531</v>
      </c>
      <c r="L2442" s="216" t="s">
        <v>4138</v>
      </c>
    </row>
    <row r="2443" spans="1:12" ht="36" x14ac:dyDescent="0.2">
      <c r="A2443" s="197">
        <f t="shared" si="38"/>
        <v>2442</v>
      </c>
      <c r="B2443" s="167" t="s">
        <v>4128</v>
      </c>
      <c r="C2443" s="167" t="s">
        <v>4129</v>
      </c>
      <c r="D2443" s="167" t="s">
        <v>4130</v>
      </c>
      <c r="E2443" s="167" t="s">
        <v>4250</v>
      </c>
      <c r="F2443" s="167" t="s">
        <v>4131</v>
      </c>
      <c r="G2443" s="167" t="s">
        <v>4131</v>
      </c>
      <c r="H2443" s="167" t="s">
        <v>4132</v>
      </c>
      <c r="I2443" s="167" t="s">
        <v>4259</v>
      </c>
      <c r="J2443" s="174" t="s">
        <v>4134</v>
      </c>
      <c r="K2443" s="19" t="s">
        <v>4148</v>
      </c>
      <c r="L2443" s="216" t="s">
        <v>4138</v>
      </c>
    </row>
    <row r="2444" spans="1:12" ht="36" x14ac:dyDescent="0.2">
      <c r="A2444" s="197">
        <f t="shared" si="38"/>
        <v>2443</v>
      </c>
      <c r="B2444" s="19" t="s">
        <v>4149</v>
      </c>
      <c r="C2444" s="19" t="s">
        <v>4150</v>
      </c>
      <c r="D2444" s="152" t="s">
        <v>4151</v>
      </c>
      <c r="E2444" s="19" t="s">
        <v>4152</v>
      </c>
      <c r="F2444" s="171" t="s">
        <v>5236</v>
      </c>
      <c r="G2444" s="171" t="s">
        <v>5236</v>
      </c>
      <c r="H2444" s="19" t="s">
        <v>4153</v>
      </c>
      <c r="I2444" s="19" t="s">
        <v>4154</v>
      </c>
      <c r="J2444" s="153" t="s">
        <v>4155</v>
      </c>
      <c r="K2444" s="154" t="s">
        <v>4156</v>
      </c>
      <c r="L2444" s="216">
        <v>2000000</v>
      </c>
    </row>
    <row r="2445" spans="1:12" ht="36" x14ac:dyDescent="0.2">
      <c r="A2445" s="197">
        <f t="shared" si="38"/>
        <v>2444</v>
      </c>
      <c r="B2445" s="19" t="s">
        <v>4149</v>
      </c>
      <c r="C2445" s="19" t="s">
        <v>4150</v>
      </c>
      <c r="D2445" s="152" t="s">
        <v>4151</v>
      </c>
      <c r="E2445" s="19" t="s">
        <v>3178</v>
      </c>
      <c r="F2445" s="171" t="s">
        <v>5236</v>
      </c>
      <c r="G2445" s="171" t="s">
        <v>5236</v>
      </c>
      <c r="H2445" s="19" t="s">
        <v>4153</v>
      </c>
      <c r="I2445" s="19" t="s">
        <v>4226</v>
      </c>
      <c r="J2445" s="153" t="s">
        <v>4155</v>
      </c>
      <c r="K2445" s="152" t="s">
        <v>4157</v>
      </c>
      <c r="L2445" s="216">
        <v>7000000</v>
      </c>
    </row>
    <row r="2446" spans="1:12" ht="36" x14ac:dyDescent="0.2">
      <c r="A2446" s="197">
        <f t="shared" si="38"/>
        <v>2445</v>
      </c>
      <c r="B2446" s="19" t="s">
        <v>4149</v>
      </c>
      <c r="C2446" s="19" t="s">
        <v>4150</v>
      </c>
      <c r="D2446" s="152" t="s">
        <v>4151</v>
      </c>
      <c r="E2446" s="19" t="s">
        <v>4227</v>
      </c>
      <c r="F2446" s="171" t="s">
        <v>5236</v>
      </c>
      <c r="G2446" s="171" t="s">
        <v>5236</v>
      </c>
      <c r="H2446" s="19" t="s">
        <v>4153</v>
      </c>
      <c r="I2446" s="19" t="s">
        <v>4228</v>
      </c>
      <c r="J2446" s="153" t="s">
        <v>4155</v>
      </c>
      <c r="K2446" s="154" t="s">
        <v>4158</v>
      </c>
      <c r="L2446" s="216">
        <v>4500000</v>
      </c>
    </row>
    <row r="2447" spans="1:12" ht="36" x14ac:dyDescent="0.2">
      <c r="A2447" s="197">
        <f t="shared" si="38"/>
        <v>2446</v>
      </c>
      <c r="B2447" s="19" t="s">
        <v>4149</v>
      </c>
      <c r="C2447" s="19" t="s">
        <v>4150</v>
      </c>
      <c r="D2447" s="152" t="s">
        <v>4151</v>
      </c>
      <c r="E2447" s="19" t="s">
        <v>4229</v>
      </c>
      <c r="F2447" s="171" t="s">
        <v>5236</v>
      </c>
      <c r="G2447" s="171" t="s">
        <v>5236</v>
      </c>
      <c r="H2447" s="19" t="s">
        <v>4153</v>
      </c>
      <c r="I2447" s="19" t="s">
        <v>4230</v>
      </c>
      <c r="J2447" s="153" t="s">
        <v>4155</v>
      </c>
      <c r="K2447" s="154" t="s">
        <v>4159</v>
      </c>
      <c r="L2447" s="216">
        <v>1300000</v>
      </c>
    </row>
    <row r="2448" spans="1:12" ht="36" x14ac:dyDescent="0.2">
      <c r="A2448" s="197">
        <f t="shared" si="38"/>
        <v>2447</v>
      </c>
      <c r="B2448" s="19" t="s">
        <v>4149</v>
      </c>
      <c r="C2448" s="19" t="s">
        <v>4150</v>
      </c>
      <c r="D2448" s="152" t="s">
        <v>4151</v>
      </c>
      <c r="E2448" s="19" t="s">
        <v>4231</v>
      </c>
      <c r="F2448" s="171" t="s">
        <v>5236</v>
      </c>
      <c r="G2448" s="171" t="s">
        <v>5236</v>
      </c>
      <c r="H2448" s="19" t="s">
        <v>4153</v>
      </c>
      <c r="I2448" s="19" t="s">
        <v>4232</v>
      </c>
      <c r="J2448" s="153" t="s">
        <v>4155</v>
      </c>
      <c r="K2448" s="154" t="s">
        <v>4160</v>
      </c>
      <c r="L2448" s="216">
        <v>2500000</v>
      </c>
    </row>
    <row r="2449" spans="1:12" ht="36" x14ac:dyDescent="0.2">
      <c r="A2449" s="197">
        <f t="shared" si="38"/>
        <v>2448</v>
      </c>
      <c r="B2449" s="19" t="s">
        <v>4149</v>
      </c>
      <c r="C2449" s="19" t="s">
        <v>4150</v>
      </c>
      <c r="D2449" s="152" t="s">
        <v>4151</v>
      </c>
      <c r="E2449" s="19" t="s">
        <v>4233</v>
      </c>
      <c r="F2449" s="171" t="s">
        <v>5236</v>
      </c>
      <c r="G2449" s="171" t="s">
        <v>5236</v>
      </c>
      <c r="H2449" s="19" t="s">
        <v>4153</v>
      </c>
      <c r="I2449" s="19" t="s">
        <v>4234</v>
      </c>
      <c r="J2449" s="153" t="s">
        <v>4155</v>
      </c>
      <c r="K2449" s="152" t="s">
        <v>4161</v>
      </c>
      <c r="L2449" s="216">
        <v>2400000</v>
      </c>
    </row>
    <row r="2450" spans="1:12" ht="36" x14ac:dyDescent="0.2">
      <c r="A2450" s="197">
        <f t="shared" si="38"/>
        <v>2449</v>
      </c>
      <c r="B2450" s="19" t="s">
        <v>4149</v>
      </c>
      <c r="C2450" s="19" t="s">
        <v>4150</v>
      </c>
      <c r="D2450" s="152" t="s">
        <v>4151</v>
      </c>
      <c r="E2450" s="19" t="s">
        <v>4235</v>
      </c>
      <c r="F2450" s="171" t="s">
        <v>5236</v>
      </c>
      <c r="G2450" s="171" t="s">
        <v>5236</v>
      </c>
      <c r="H2450" s="19" t="s">
        <v>4153</v>
      </c>
      <c r="I2450" s="19" t="s">
        <v>4236</v>
      </c>
      <c r="J2450" s="153" t="s">
        <v>4155</v>
      </c>
      <c r="K2450" s="152" t="s">
        <v>4162</v>
      </c>
      <c r="L2450" s="216">
        <v>4450000</v>
      </c>
    </row>
    <row r="2451" spans="1:12" ht="36" x14ac:dyDescent="0.2">
      <c r="A2451" s="197">
        <f t="shared" si="38"/>
        <v>2450</v>
      </c>
      <c r="B2451" s="19" t="s">
        <v>4149</v>
      </c>
      <c r="C2451" s="19" t="s">
        <v>4150</v>
      </c>
      <c r="D2451" s="152" t="s">
        <v>4151</v>
      </c>
      <c r="E2451" s="19" t="s">
        <v>4237</v>
      </c>
      <c r="F2451" s="171" t="s">
        <v>5236</v>
      </c>
      <c r="G2451" s="171" t="s">
        <v>5236</v>
      </c>
      <c r="H2451" s="19" t="s">
        <v>4153</v>
      </c>
      <c r="I2451" s="19" t="s">
        <v>4238</v>
      </c>
      <c r="J2451" s="153" t="s">
        <v>4155</v>
      </c>
      <c r="K2451" s="152" t="s">
        <v>3676</v>
      </c>
      <c r="L2451" s="216">
        <v>2270000</v>
      </c>
    </row>
    <row r="2452" spans="1:12" ht="36.75" customHeight="1" x14ac:dyDescent="0.2">
      <c r="A2452" s="197">
        <f t="shared" si="38"/>
        <v>2451</v>
      </c>
      <c r="B2452" s="19" t="s">
        <v>4149</v>
      </c>
      <c r="C2452" s="19" t="s">
        <v>4150</v>
      </c>
      <c r="D2452" s="152" t="s">
        <v>4151</v>
      </c>
      <c r="E2452" s="19" t="s">
        <v>4239</v>
      </c>
      <c r="F2452" s="171" t="s">
        <v>5236</v>
      </c>
      <c r="G2452" s="171" t="s">
        <v>5236</v>
      </c>
      <c r="H2452" s="19" t="s">
        <v>4153</v>
      </c>
      <c r="I2452" s="19" t="s">
        <v>4240</v>
      </c>
      <c r="J2452" s="153" t="s">
        <v>4155</v>
      </c>
      <c r="K2452" s="152" t="s">
        <v>4163</v>
      </c>
      <c r="L2452" s="319">
        <v>950000</v>
      </c>
    </row>
    <row r="2453" spans="1:12" ht="36" x14ac:dyDescent="0.2">
      <c r="A2453" s="197">
        <f t="shared" si="38"/>
        <v>2452</v>
      </c>
      <c r="B2453" s="19" t="s">
        <v>4149</v>
      </c>
      <c r="C2453" s="19" t="s">
        <v>4150</v>
      </c>
      <c r="D2453" s="152" t="s">
        <v>4151</v>
      </c>
      <c r="E2453" s="19" t="s">
        <v>4241</v>
      </c>
      <c r="F2453" s="171" t="s">
        <v>5236</v>
      </c>
      <c r="G2453" s="171" t="s">
        <v>5236</v>
      </c>
      <c r="H2453" s="19" t="s">
        <v>4153</v>
      </c>
      <c r="I2453" s="19" t="s">
        <v>4242</v>
      </c>
      <c r="J2453" s="153" t="s">
        <v>4155</v>
      </c>
      <c r="K2453" s="154" t="s">
        <v>140</v>
      </c>
      <c r="L2453" s="319">
        <v>9500000</v>
      </c>
    </row>
    <row r="2454" spans="1:12" ht="36" x14ac:dyDescent="0.2">
      <c r="A2454" s="197">
        <f t="shared" si="38"/>
        <v>2453</v>
      </c>
      <c r="B2454" s="19" t="s">
        <v>1983</v>
      </c>
      <c r="C2454" s="19" t="s">
        <v>4164</v>
      </c>
      <c r="D2454" s="19" t="s">
        <v>4165</v>
      </c>
      <c r="E2454" s="19" t="s">
        <v>4044</v>
      </c>
      <c r="F2454" s="171" t="s">
        <v>5236</v>
      </c>
      <c r="G2454" s="171" t="s">
        <v>5236</v>
      </c>
      <c r="H2454" s="19" t="s">
        <v>4166</v>
      </c>
      <c r="I2454" s="19">
        <v>5774200</v>
      </c>
      <c r="J2454" s="124" t="s">
        <v>4167</v>
      </c>
      <c r="K2454" s="19" t="s">
        <v>4168</v>
      </c>
      <c r="L2454" s="233">
        <v>689000</v>
      </c>
    </row>
    <row r="2455" spans="1:12" ht="36" x14ac:dyDescent="0.2">
      <c r="A2455" s="197">
        <f t="shared" si="38"/>
        <v>2454</v>
      </c>
      <c r="B2455" s="19" t="s">
        <v>1983</v>
      </c>
      <c r="C2455" s="19" t="s">
        <v>4164</v>
      </c>
      <c r="D2455" s="19" t="s">
        <v>4165</v>
      </c>
      <c r="E2455" s="19" t="s">
        <v>4206</v>
      </c>
      <c r="F2455" s="171" t="s">
        <v>5236</v>
      </c>
      <c r="G2455" s="171" t="s">
        <v>5236</v>
      </c>
      <c r="H2455" s="19" t="s">
        <v>4166</v>
      </c>
      <c r="I2455" s="19">
        <v>5774201</v>
      </c>
      <c r="J2455" s="124" t="s">
        <v>4167</v>
      </c>
      <c r="K2455" s="19" t="s">
        <v>4169</v>
      </c>
      <c r="L2455" s="233">
        <v>779200</v>
      </c>
    </row>
    <row r="2456" spans="1:12" ht="36" x14ac:dyDescent="0.2">
      <c r="A2456" s="197">
        <f t="shared" si="38"/>
        <v>2455</v>
      </c>
      <c r="B2456" s="19" t="s">
        <v>1983</v>
      </c>
      <c r="C2456" s="19" t="s">
        <v>4164</v>
      </c>
      <c r="D2456" s="19" t="s">
        <v>4165</v>
      </c>
      <c r="E2456" s="19" t="s">
        <v>4207</v>
      </c>
      <c r="F2456" s="171" t="s">
        <v>5236</v>
      </c>
      <c r="G2456" s="171" t="s">
        <v>5236</v>
      </c>
      <c r="H2456" s="19" t="s">
        <v>4166</v>
      </c>
      <c r="I2456" s="19">
        <v>5774202</v>
      </c>
      <c r="J2456" s="124" t="s">
        <v>4167</v>
      </c>
      <c r="K2456" s="19" t="s">
        <v>4170</v>
      </c>
      <c r="L2456" s="233">
        <v>1136220</v>
      </c>
    </row>
    <row r="2457" spans="1:12" ht="36" x14ac:dyDescent="0.2">
      <c r="A2457" s="197">
        <f t="shared" si="38"/>
        <v>2456</v>
      </c>
      <c r="B2457" s="19" t="s">
        <v>1983</v>
      </c>
      <c r="C2457" s="19" t="s">
        <v>4164</v>
      </c>
      <c r="D2457" s="19" t="s">
        <v>4165</v>
      </c>
      <c r="E2457" s="19" t="s">
        <v>4208</v>
      </c>
      <c r="F2457" s="171" t="s">
        <v>5236</v>
      </c>
      <c r="G2457" s="171" t="s">
        <v>5236</v>
      </c>
      <c r="H2457" s="19" t="s">
        <v>4166</v>
      </c>
      <c r="I2457" s="19">
        <v>5774203</v>
      </c>
      <c r="J2457" s="124" t="s">
        <v>4167</v>
      </c>
      <c r="K2457" s="19" t="s">
        <v>4171</v>
      </c>
      <c r="L2457" s="233">
        <v>960600</v>
      </c>
    </row>
    <row r="2458" spans="1:12" ht="36" x14ac:dyDescent="0.2">
      <c r="A2458" s="197">
        <f t="shared" si="38"/>
        <v>2457</v>
      </c>
      <c r="B2458" s="19" t="s">
        <v>1983</v>
      </c>
      <c r="C2458" s="19" t="s">
        <v>4164</v>
      </c>
      <c r="D2458" s="19" t="s">
        <v>4165</v>
      </c>
      <c r="E2458" s="19" t="s">
        <v>4209</v>
      </c>
      <c r="F2458" s="171" t="s">
        <v>5236</v>
      </c>
      <c r="G2458" s="171" t="s">
        <v>5236</v>
      </c>
      <c r="H2458" s="19" t="s">
        <v>4166</v>
      </c>
      <c r="I2458" s="19">
        <v>5774204</v>
      </c>
      <c r="J2458" s="124" t="s">
        <v>4167</v>
      </c>
      <c r="K2458" s="19" t="s">
        <v>4172</v>
      </c>
      <c r="L2458" s="233">
        <v>973350</v>
      </c>
    </row>
    <row r="2459" spans="1:12" ht="36" x14ac:dyDescent="0.2">
      <c r="A2459" s="197">
        <f t="shared" si="38"/>
        <v>2458</v>
      </c>
      <c r="B2459" s="19" t="s">
        <v>1983</v>
      </c>
      <c r="C2459" s="19" t="s">
        <v>4164</v>
      </c>
      <c r="D2459" s="19" t="s">
        <v>4165</v>
      </c>
      <c r="E2459" s="19" t="s">
        <v>4210</v>
      </c>
      <c r="F2459" s="171" t="s">
        <v>5236</v>
      </c>
      <c r="G2459" s="171" t="s">
        <v>5236</v>
      </c>
      <c r="H2459" s="19" t="s">
        <v>4166</v>
      </c>
      <c r="I2459" s="19">
        <v>5774205</v>
      </c>
      <c r="J2459" s="124" t="s">
        <v>4167</v>
      </c>
      <c r="K2459" s="19" t="s">
        <v>4173</v>
      </c>
      <c r="L2459" s="233">
        <v>1072300</v>
      </c>
    </row>
    <row r="2460" spans="1:12" ht="36" x14ac:dyDescent="0.2">
      <c r="A2460" s="197">
        <f t="shared" si="38"/>
        <v>2459</v>
      </c>
      <c r="B2460" s="19" t="s">
        <v>1983</v>
      </c>
      <c r="C2460" s="19" t="s">
        <v>4164</v>
      </c>
      <c r="D2460" s="19" t="s">
        <v>4165</v>
      </c>
      <c r="E2460" s="19" t="s">
        <v>4211</v>
      </c>
      <c r="F2460" s="171" t="s">
        <v>5236</v>
      </c>
      <c r="G2460" s="171" t="s">
        <v>5236</v>
      </c>
      <c r="H2460" s="19" t="s">
        <v>4166</v>
      </c>
      <c r="I2460" s="19">
        <v>5774206</v>
      </c>
      <c r="J2460" s="124" t="s">
        <v>4167</v>
      </c>
      <c r="K2460" s="19" t="s">
        <v>4174</v>
      </c>
      <c r="L2460" s="233">
        <v>1090760</v>
      </c>
    </row>
    <row r="2461" spans="1:12" ht="36" x14ac:dyDescent="0.2">
      <c r="A2461" s="197">
        <f t="shared" si="38"/>
        <v>2460</v>
      </c>
      <c r="B2461" s="19" t="s">
        <v>1983</v>
      </c>
      <c r="C2461" s="19" t="s">
        <v>4164</v>
      </c>
      <c r="D2461" s="19" t="s">
        <v>4165</v>
      </c>
      <c r="E2461" s="19" t="s">
        <v>4212</v>
      </c>
      <c r="F2461" s="171" t="s">
        <v>5236</v>
      </c>
      <c r="G2461" s="171" t="s">
        <v>5236</v>
      </c>
      <c r="H2461" s="19" t="s">
        <v>4166</v>
      </c>
      <c r="I2461" s="19">
        <v>5774207</v>
      </c>
      <c r="J2461" s="124" t="s">
        <v>4167</v>
      </c>
      <c r="K2461" s="19" t="s">
        <v>4175</v>
      </c>
      <c r="L2461" s="233">
        <v>5678500</v>
      </c>
    </row>
    <row r="2462" spans="1:12" ht="36" x14ac:dyDescent="0.2">
      <c r="A2462" s="197">
        <f t="shared" si="38"/>
        <v>2461</v>
      </c>
      <c r="B2462" s="19" t="s">
        <v>1983</v>
      </c>
      <c r="C2462" s="19" t="s">
        <v>4164</v>
      </c>
      <c r="D2462" s="19" t="s">
        <v>4165</v>
      </c>
      <c r="E2462" s="19" t="s">
        <v>4213</v>
      </c>
      <c r="F2462" s="171" t="s">
        <v>5236</v>
      </c>
      <c r="G2462" s="171" t="s">
        <v>5236</v>
      </c>
      <c r="H2462" s="19" t="s">
        <v>4166</v>
      </c>
      <c r="I2462" s="19">
        <v>5774208</v>
      </c>
      <c r="J2462" s="124" t="s">
        <v>4167</v>
      </c>
      <c r="K2462" s="19" t="s">
        <v>964</v>
      </c>
      <c r="L2462" s="233">
        <v>6035960</v>
      </c>
    </row>
    <row r="2463" spans="1:12" ht="36" x14ac:dyDescent="0.2">
      <c r="A2463" s="197">
        <f t="shared" si="38"/>
        <v>2462</v>
      </c>
      <c r="B2463" s="19" t="s">
        <v>1983</v>
      </c>
      <c r="C2463" s="19" t="s">
        <v>4164</v>
      </c>
      <c r="D2463" s="19" t="s">
        <v>4165</v>
      </c>
      <c r="E2463" s="19" t="s">
        <v>4214</v>
      </c>
      <c r="F2463" s="171" t="s">
        <v>5236</v>
      </c>
      <c r="G2463" s="171" t="s">
        <v>5236</v>
      </c>
      <c r="H2463" s="19" t="s">
        <v>4166</v>
      </c>
      <c r="I2463" s="19">
        <v>5774209</v>
      </c>
      <c r="J2463" s="124" t="s">
        <v>4167</v>
      </c>
      <c r="K2463" s="19" t="s">
        <v>4176</v>
      </c>
      <c r="L2463" s="233">
        <v>6397600</v>
      </c>
    </row>
    <row r="2464" spans="1:12" ht="36" x14ac:dyDescent="0.2">
      <c r="A2464" s="197">
        <f t="shared" si="38"/>
        <v>2463</v>
      </c>
      <c r="B2464" s="19" t="s">
        <v>1983</v>
      </c>
      <c r="C2464" s="19" t="s">
        <v>4164</v>
      </c>
      <c r="D2464" s="19" t="s">
        <v>4165</v>
      </c>
      <c r="E2464" s="19" t="s">
        <v>4215</v>
      </c>
      <c r="F2464" s="171" t="s">
        <v>5236</v>
      </c>
      <c r="G2464" s="171" t="s">
        <v>5236</v>
      </c>
      <c r="H2464" s="19" t="s">
        <v>4166</v>
      </c>
      <c r="I2464" s="19">
        <v>5774210</v>
      </c>
      <c r="J2464" s="124" t="s">
        <v>4167</v>
      </c>
      <c r="K2464" s="19" t="s">
        <v>4177</v>
      </c>
      <c r="L2464" s="233">
        <v>8490260</v>
      </c>
    </row>
    <row r="2465" spans="1:12" ht="36" x14ac:dyDescent="0.2">
      <c r="A2465" s="197">
        <f t="shared" si="38"/>
        <v>2464</v>
      </c>
      <c r="B2465" s="19" t="s">
        <v>1983</v>
      </c>
      <c r="C2465" s="19" t="s">
        <v>4164</v>
      </c>
      <c r="D2465" s="19" t="s">
        <v>4165</v>
      </c>
      <c r="E2465" s="19" t="s">
        <v>4216</v>
      </c>
      <c r="F2465" s="171" t="s">
        <v>5236</v>
      </c>
      <c r="G2465" s="171" t="s">
        <v>5236</v>
      </c>
      <c r="H2465" s="19" t="s">
        <v>4166</v>
      </c>
      <c r="I2465" s="19">
        <v>5774211</v>
      </c>
      <c r="J2465" s="124" t="s">
        <v>4167</v>
      </c>
      <c r="K2465" s="19" t="s">
        <v>4178</v>
      </c>
      <c r="L2465" s="233">
        <v>988550</v>
      </c>
    </row>
    <row r="2466" spans="1:12" ht="36" x14ac:dyDescent="0.2">
      <c r="A2466" s="197">
        <f t="shared" si="38"/>
        <v>2465</v>
      </c>
      <c r="B2466" s="19" t="s">
        <v>1983</v>
      </c>
      <c r="C2466" s="19" t="s">
        <v>4164</v>
      </c>
      <c r="D2466" s="19" t="s">
        <v>4165</v>
      </c>
      <c r="E2466" s="19" t="s">
        <v>4217</v>
      </c>
      <c r="F2466" s="171" t="s">
        <v>5236</v>
      </c>
      <c r="G2466" s="171" t="s">
        <v>5236</v>
      </c>
      <c r="H2466" s="19" t="s">
        <v>4166</v>
      </c>
      <c r="I2466" s="19">
        <v>5774212</v>
      </c>
      <c r="J2466" s="124" t="s">
        <v>4167</v>
      </c>
      <c r="K2466" s="19" t="s">
        <v>4179</v>
      </c>
      <c r="L2466" s="233">
        <v>1297620</v>
      </c>
    </row>
    <row r="2467" spans="1:12" ht="36" x14ac:dyDescent="0.2">
      <c r="A2467" s="197">
        <f t="shared" si="38"/>
        <v>2466</v>
      </c>
      <c r="B2467" s="19" t="s">
        <v>1983</v>
      </c>
      <c r="C2467" s="19" t="s">
        <v>4164</v>
      </c>
      <c r="D2467" s="19" t="s">
        <v>4165</v>
      </c>
      <c r="E2467" s="19" t="s">
        <v>4218</v>
      </c>
      <c r="F2467" s="171" t="s">
        <v>5236</v>
      </c>
      <c r="G2467" s="171" t="s">
        <v>5236</v>
      </c>
      <c r="H2467" s="19" t="s">
        <v>4166</v>
      </c>
      <c r="I2467" s="19">
        <v>5774213</v>
      </c>
      <c r="J2467" s="124" t="s">
        <v>4167</v>
      </c>
      <c r="K2467" s="19" t="s">
        <v>4180</v>
      </c>
      <c r="L2467" s="233">
        <v>1340850</v>
      </c>
    </row>
    <row r="2468" spans="1:12" ht="36" x14ac:dyDescent="0.2">
      <c r="A2468" s="197">
        <f t="shared" si="38"/>
        <v>2467</v>
      </c>
      <c r="B2468" s="19" t="s">
        <v>1983</v>
      </c>
      <c r="C2468" s="19" t="s">
        <v>4164</v>
      </c>
      <c r="D2468" s="19" t="s">
        <v>4165</v>
      </c>
      <c r="E2468" s="19" t="s">
        <v>4219</v>
      </c>
      <c r="F2468" s="171" t="s">
        <v>5236</v>
      </c>
      <c r="G2468" s="171" t="s">
        <v>5236</v>
      </c>
      <c r="H2468" s="19" t="s">
        <v>4166</v>
      </c>
      <c r="I2468" s="19">
        <v>5774214</v>
      </c>
      <c r="J2468" s="124" t="s">
        <v>4167</v>
      </c>
      <c r="K2468" s="19" t="s">
        <v>4181</v>
      </c>
      <c r="L2468" s="233">
        <v>9090990</v>
      </c>
    </row>
    <row r="2469" spans="1:12" ht="36" x14ac:dyDescent="0.2">
      <c r="A2469" s="197">
        <f t="shared" si="38"/>
        <v>2468</v>
      </c>
      <c r="B2469" s="19" t="s">
        <v>1983</v>
      </c>
      <c r="C2469" s="19" t="s">
        <v>4164</v>
      </c>
      <c r="D2469" s="19" t="s">
        <v>4165</v>
      </c>
      <c r="E2469" s="19" t="s">
        <v>4220</v>
      </c>
      <c r="F2469" s="171" t="s">
        <v>5236</v>
      </c>
      <c r="G2469" s="171" t="s">
        <v>5236</v>
      </c>
      <c r="H2469" s="19" t="s">
        <v>4166</v>
      </c>
      <c r="I2469" s="19">
        <v>5774215</v>
      </c>
      <c r="J2469" s="124" t="s">
        <v>4167</v>
      </c>
      <c r="K2469" s="19" t="s">
        <v>4182</v>
      </c>
      <c r="L2469" s="233">
        <v>1003000</v>
      </c>
    </row>
    <row r="2470" spans="1:12" ht="36" x14ac:dyDescent="0.2">
      <c r="A2470" s="197">
        <f t="shared" si="38"/>
        <v>2469</v>
      </c>
      <c r="B2470" s="19" t="s">
        <v>1983</v>
      </c>
      <c r="C2470" s="19" t="s">
        <v>4164</v>
      </c>
      <c r="D2470" s="19" t="s">
        <v>4165</v>
      </c>
      <c r="E2470" s="19" t="s">
        <v>4221</v>
      </c>
      <c r="F2470" s="171" t="s">
        <v>5236</v>
      </c>
      <c r="G2470" s="171" t="s">
        <v>5236</v>
      </c>
      <c r="H2470" s="19" t="s">
        <v>4166</v>
      </c>
      <c r="I2470" s="19">
        <v>5774216</v>
      </c>
      <c r="J2470" s="124" t="s">
        <v>4167</v>
      </c>
      <c r="K2470" s="19" t="s">
        <v>4183</v>
      </c>
      <c r="L2470" s="233">
        <v>722260</v>
      </c>
    </row>
    <row r="2471" spans="1:12" ht="36" x14ac:dyDescent="0.2">
      <c r="A2471" s="197">
        <f t="shared" si="38"/>
        <v>2470</v>
      </c>
      <c r="B2471" s="19" t="s">
        <v>1983</v>
      </c>
      <c r="C2471" s="19" t="s">
        <v>4164</v>
      </c>
      <c r="D2471" s="19" t="s">
        <v>4165</v>
      </c>
      <c r="E2471" s="19" t="s">
        <v>4222</v>
      </c>
      <c r="F2471" s="171" t="s">
        <v>5236</v>
      </c>
      <c r="G2471" s="171" t="s">
        <v>5236</v>
      </c>
      <c r="H2471" s="19" t="s">
        <v>4166</v>
      </c>
      <c r="I2471" s="19">
        <v>5774217</v>
      </c>
      <c r="J2471" s="124" t="s">
        <v>4167</v>
      </c>
      <c r="K2471" s="19" t="s">
        <v>4184</v>
      </c>
      <c r="L2471" s="233">
        <v>937690</v>
      </c>
    </row>
    <row r="2472" spans="1:12" ht="36" x14ac:dyDescent="0.2">
      <c r="A2472" s="197">
        <f t="shared" si="38"/>
        <v>2471</v>
      </c>
      <c r="B2472" s="19" t="s">
        <v>1983</v>
      </c>
      <c r="C2472" s="19" t="s">
        <v>4164</v>
      </c>
      <c r="D2472" s="19" t="s">
        <v>4165</v>
      </c>
      <c r="E2472" s="19" t="s">
        <v>4223</v>
      </c>
      <c r="F2472" s="171" t="s">
        <v>5236</v>
      </c>
      <c r="G2472" s="171" t="s">
        <v>5236</v>
      </c>
      <c r="H2472" s="19" t="s">
        <v>4166</v>
      </c>
      <c r="I2472" s="19">
        <v>5774218</v>
      </c>
      <c r="J2472" s="124" t="s">
        <v>4167</v>
      </c>
      <c r="K2472" s="19" t="s">
        <v>4185</v>
      </c>
      <c r="L2472" s="233">
        <v>763750</v>
      </c>
    </row>
    <row r="2473" spans="1:12" ht="36" x14ac:dyDescent="0.2">
      <c r="A2473" s="197">
        <f t="shared" si="38"/>
        <v>2472</v>
      </c>
      <c r="B2473" s="19" t="s">
        <v>1983</v>
      </c>
      <c r="C2473" s="19" t="s">
        <v>4164</v>
      </c>
      <c r="D2473" s="19" t="s">
        <v>4165</v>
      </c>
      <c r="E2473" s="19" t="s">
        <v>4224</v>
      </c>
      <c r="F2473" s="171" t="s">
        <v>5236</v>
      </c>
      <c r="G2473" s="171" t="s">
        <v>5236</v>
      </c>
      <c r="H2473" s="19" t="s">
        <v>4166</v>
      </c>
      <c r="I2473" s="19">
        <v>5774219</v>
      </c>
      <c r="J2473" s="124" t="s">
        <v>4167</v>
      </c>
      <c r="K2473" s="19" t="s">
        <v>4186</v>
      </c>
      <c r="L2473" s="233">
        <v>1118500</v>
      </c>
    </row>
    <row r="2474" spans="1:12" ht="36" x14ac:dyDescent="0.2">
      <c r="A2474" s="197">
        <f t="shared" si="38"/>
        <v>2473</v>
      </c>
      <c r="B2474" s="19" t="s">
        <v>1983</v>
      </c>
      <c r="C2474" s="19" t="s">
        <v>4164</v>
      </c>
      <c r="D2474" s="19" t="s">
        <v>4165</v>
      </c>
      <c r="E2474" s="19" t="s">
        <v>4225</v>
      </c>
      <c r="F2474" s="171" t="s">
        <v>5236</v>
      </c>
      <c r="G2474" s="171" t="s">
        <v>5236</v>
      </c>
      <c r="H2474" s="19" t="s">
        <v>4166</v>
      </c>
      <c r="I2474" s="19">
        <v>5774220</v>
      </c>
      <c r="J2474" s="124" t="s">
        <v>4167</v>
      </c>
      <c r="K2474" s="19" t="s">
        <v>4187</v>
      </c>
      <c r="L2474" s="233">
        <v>756500</v>
      </c>
    </row>
    <row r="2475" spans="1:12" ht="45.75" customHeight="1" x14ac:dyDescent="0.2">
      <c r="A2475" s="197">
        <f t="shared" si="38"/>
        <v>2474</v>
      </c>
      <c r="B2475" s="19" t="s">
        <v>1983</v>
      </c>
      <c r="C2475" s="45" t="s">
        <v>4205</v>
      </c>
      <c r="D2475" s="45" t="s">
        <v>4188</v>
      </c>
      <c r="E2475" s="45" t="s">
        <v>4189</v>
      </c>
      <c r="F2475" s="45" t="s">
        <v>4190</v>
      </c>
      <c r="G2475" s="45" t="s">
        <v>4191</v>
      </c>
      <c r="H2475" s="45" t="s">
        <v>4192</v>
      </c>
      <c r="I2475" s="45" t="s">
        <v>4193</v>
      </c>
      <c r="J2475" s="45" t="s">
        <v>4194</v>
      </c>
      <c r="K2475" s="62" t="s">
        <v>4195</v>
      </c>
      <c r="L2475" s="320" t="s">
        <v>4196</v>
      </c>
    </row>
    <row r="2476" spans="1:12" ht="48" x14ac:dyDescent="0.2">
      <c r="A2476" s="197">
        <f t="shared" si="38"/>
        <v>2475</v>
      </c>
      <c r="B2476" s="19" t="s">
        <v>1983</v>
      </c>
      <c r="C2476" s="45" t="s">
        <v>4205</v>
      </c>
      <c r="D2476" s="45" t="s">
        <v>4188</v>
      </c>
      <c r="E2476" s="45" t="s">
        <v>4189</v>
      </c>
      <c r="F2476" s="45" t="s">
        <v>4190</v>
      </c>
      <c r="G2476" s="45" t="s">
        <v>4191</v>
      </c>
      <c r="H2476" s="45" t="s">
        <v>4192</v>
      </c>
      <c r="I2476" s="45" t="s">
        <v>4193</v>
      </c>
      <c r="J2476" s="45" t="s">
        <v>4194</v>
      </c>
      <c r="K2476" s="62" t="s">
        <v>4197</v>
      </c>
      <c r="L2476" s="321">
        <v>20000000</v>
      </c>
    </row>
    <row r="2477" spans="1:12" ht="48" x14ac:dyDescent="0.2">
      <c r="A2477" s="197">
        <f t="shared" si="38"/>
        <v>2476</v>
      </c>
      <c r="B2477" s="19" t="s">
        <v>1983</v>
      </c>
      <c r="C2477" s="45" t="s">
        <v>4205</v>
      </c>
      <c r="D2477" s="45" t="s">
        <v>4188</v>
      </c>
      <c r="E2477" s="45" t="s">
        <v>4189</v>
      </c>
      <c r="F2477" s="45" t="s">
        <v>4190</v>
      </c>
      <c r="G2477" s="45" t="s">
        <v>4191</v>
      </c>
      <c r="H2477" s="45" t="s">
        <v>4192</v>
      </c>
      <c r="I2477" s="45" t="s">
        <v>4193</v>
      </c>
      <c r="J2477" s="45" t="s">
        <v>4194</v>
      </c>
      <c r="K2477" s="62" t="s">
        <v>4198</v>
      </c>
      <c r="L2477" s="322">
        <v>3000000</v>
      </c>
    </row>
    <row r="2478" spans="1:12" ht="48" x14ac:dyDescent="0.2">
      <c r="A2478" s="197">
        <f t="shared" si="38"/>
        <v>2477</v>
      </c>
      <c r="B2478" s="19" t="s">
        <v>1983</v>
      </c>
      <c r="C2478" s="45" t="s">
        <v>4205</v>
      </c>
      <c r="D2478" s="45" t="s">
        <v>4188</v>
      </c>
      <c r="E2478" s="45" t="s">
        <v>4189</v>
      </c>
      <c r="F2478" s="45" t="s">
        <v>4190</v>
      </c>
      <c r="G2478" s="45" t="s">
        <v>4191</v>
      </c>
      <c r="H2478" s="45" t="s">
        <v>4192</v>
      </c>
      <c r="I2478" s="45" t="s">
        <v>4193</v>
      </c>
      <c r="J2478" s="45" t="s">
        <v>4194</v>
      </c>
      <c r="K2478" s="62" t="s">
        <v>4199</v>
      </c>
      <c r="L2478" s="320" t="s">
        <v>4200</v>
      </c>
    </row>
    <row r="2479" spans="1:12" ht="48" x14ac:dyDescent="0.2">
      <c r="A2479" s="197">
        <f t="shared" si="38"/>
        <v>2478</v>
      </c>
      <c r="B2479" s="19" t="s">
        <v>1983</v>
      </c>
      <c r="C2479" s="45" t="s">
        <v>4205</v>
      </c>
      <c r="D2479" s="45" t="s">
        <v>4188</v>
      </c>
      <c r="E2479" s="45" t="s">
        <v>4189</v>
      </c>
      <c r="F2479" s="45" t="s">
        <v>4190</v>
      </c>
      <c r="G2479" s="45" t="s">
        <v>4191</v>
      </c>
      <c r="H2479" s="45" t="s">
        <v>4192</v>
      </c>
      <c r="I2479" s="45" t="s">
        <v>4193</v>
      </c>
      <c r="J2479" s="45" t="s">
        <v>4194</v>
      </c>
      <c r="K2479" s="62" t="s">
        <v>4201</v>
      </c>
      <c r="L2479" s="320" t="s">
        <v>4202</v>
      </c>
    </row>
    <row r="2480" spans="1:12" ht="48" x14ac:dyDescent="0.2">
      <c r="A2480" s="197">
        <f t="shared" si="38"/>
        <v>2479</v>
      </c>
      <c r="B2480" s="19" t="s">
        <v>1983</v>
      </c>
      <c r="C2480" s="45" t="s">
        <v>4205</v>
      </c>
      <c r="D2480" s="45" t="s">
        <v>4188</v>
      </c>
      <c r="E2480" s="45" t="s">
        <v>4189</v>
      </c>
      <c r="F2480" s="45" t="s">
        <v>4190</v>
      </c>
      <c r="G2480" s="45" t="s">
        <v>4191</v>
      </c>
      <c r="H2480" s="45" t="s">
        <v>4192</v>
      </c>
      <c r="I2480" s="45" t="s">
        <v>4193</v>
      </c>
      <c r="J2480" s="45" t="s">
        <v>4194</v>
      </c>
      <c r="K2480" s="62" t="s">
        <v>4203</v>
      </c>
      <c r="L2480" s="320" t="s">
        <v>3436</v>
      </c>
    </row>
    <row r="2481" spans="1:12" ht="48" x14ac:dyDescent="0.2">
      <c r="A2481" s="197">
        <f t="shared" si="38"/>
        <v>2480</v>
      </c>
      <c r="B2481" s="19" t="s">
        <v>1983</v>
      </c>
      <c r="C2481" s="45" t="s">
        <v>4205</v>
      </c>
      <c r="D2481" s="45" t="s">
        <v>4188</v>
      </c>
      <c r="E2481" s="45" t="s">
        <v>4189</v>
      </c>
      <c r="F2481" s="45" t="s">
        <v>4190</v>
      </c>
      <c r="G2481" s="45" t="s">
        <v>4191</v>
      </c>
      <c r="H2481" s="45" t="s">
        <v>4192</v>
      </c>
      <c r="I2481" s="45" t="s">
        <v>4193</v>
      </c>
      <c r="J2481" s="45" t="s">
        <v>4194</v>
      </c>
      <c r="K2481" s="62" t="s">
        <v>4204</v>
      </c>
      <c r="L2481" s="321">
        <v>7000000</v>
      </c>
    </row>
    <row r="2482" spans="1:12" ht="36" x14ac:dyDescent="0.2">
      <c r="A2482" s="197">
        <f t="shared" si="38"/>
        <v>2481</v>
      </c>
      <c r="B2482" s="36" t="s">
        <v>5013</v>
      </c>
      <c r="C2482" s="36" t="s">
        <v>5014</v>
      </c>
      <c r="D2482" s="36" t="s">
        <v>5015</v>
      </c>
      <c r="E2482" s="181" t="s">
        <v>5016</v>
      </c>
      <c r="F2482" s="36" t="s">
        <v>5017</v>
      </c>
      <c r="G2482" s="36" t="s">
        <v>5017</v>
      </c>
      <c r="H2482" s="181" t="s">
        <v>5018</v>
      </c>
      <c r="I2482" s="182" t="s">
        <v>5019</v>
      </c>
      <c r="J2482" s="181" t="s">
        <v>5020</v>
      </c>
      <c r="K2482" s="36" t="s">
        <v>5021</v>
      </c>
      <c r="L2482" s="323">
        <v>9300000</v>
      </c>
    </row>
    <row r="2483" spans="1:12" ht="36" x14ac:dyDescent="0.2">
      <c r="A2483" s="197">
        <f t="shared" si="38"/>
        <v>2482</v>
      </c>
      <c r="B2483" s="36" t="s">
        <v>5013</v>
      </c>
      <c r="C2483" s="36" t="s">
        <v>5014</v>
      </c>
      <c r="D2483" s="36" t="s">
        <v>5015</v>
      </c>
      <c r="E2483" s="181" t="s">
        <v>5016</v>
      </c>
      <c r="F2483" s="36" t="s">
        <v>5017</v>
      </c>
      <c r="G2483" s="36" t="s">
        <v>5017</v>
      </c>
      <c r="H2483" s="181" t="s">
        <v>5018</v>
      </c>
      <c r="I2483" s="182" t="s">
        <v>5019</v>
      </c>
      <c r="J2483" s="181" t="s">
        <v>5020</v>
      </c>
      <c r="K2483" s="36" t="s">
        <v>5022</v>
      </c>
      <c r="L2483" s="323">
        <v>46460000</v>
      </c>
    </row>
    <row r="2484" spans="1:12" ht="36" x14ac:dyDescent="0.2">
      <c r="A2484" s="197">
        <f t="shared" si="38"/>
        <v>2483</v>
      </c>
      <c r="B2484" s="36" t="s">
        <v>5013</v>
      </c>
      <c r="C2484" s="36" t="s">
        <v>5014</v>
      </c>
      <c r="D2484" s="36" t="s">
        <v>5015</v>
      </c>
      <c r="E2484" s="181" t="s">
        <v>5016</v>
      </c>
      <c r="F2484" s="36" t="s">
        <v>5017</v>
      </c>
      <c r="G2484" s="36" t="s">
        <v>5017</v>
      </c>
      <c r="H2484" s="181" t="s">
        <v>5018</v>
      </c>
      <c r="I2484" s="182" t="s">
        <v>5019</v>
      </c>
      <c r="J2484" s="181" t="s">
        <v>5020</v>
      </c>
      <c r="K2484" s="36" t="s">
        <v>5023</v>
      </c>
      <c r="L2484" s="323">
        <v>950000</v>
      </c>
    </row>
    <row r="2485" spans="1:12" ht="36" x14ac:dyDescent="0.2">
      <c r="A2485" s="197">
        <f t="shared" si="38"/>
        <v>2484</v>
      </c>
      <c r="B2485" s="36" t="s">
        <v>5013</v>
      </c>
      <c r="C2485" s="36" t="s">
        <v>5014</v>
      </c>
      <c r="D2485" s="36" t="s">
        <v>5015</v>
      </c>
      <c r="E2485" s="181" t="s">
        <v>5016</v>
      </c>
      <c r="F2485" s="36" t="s">
        <v>5017</v>
      </c>
      <c r="G2485" s="36" t="s">
        <v>5017</v>
      </c>
      <c r="H2485" s="181" t="s">
        <v>5018</v>
      </c>
      <c r="I2485" s="182" t="s">
        <v>5019</v>
      </c>
      <c r="J2485" s="181" t="s">
        <v>5020</v>
      </c>
      <c r="K2485" s="181" t="s">
        <v>5024</v>
      </c>
      <c r="L2485" s="323">
        <v>1400000</v>
      </c>
    </row>
    <row r="2486" spans="1:12" ht="36" x14ac:dyDescent="0.2">
      <c r="A2486" s="197">
        <f t="shared" si="38"/>
        <v>2485</v>
      </c>
      <c r="B2486" s="36" t="s">
        <v>5013</v>
      </c>
      <c r="C2486" s="36" t="s">
        <v>5014</v>
      </c>
      <c r="D2486" s="36" t="s">
        <v>5015</v>
      </c>
      <c r="E2486" s="181" t="s">
        <v>5016</v>
      </c>
      <c r="F2486" s="36" t="s">
        <v>5017</v>
      </c>
      <c r="G2486" s="36" t="s">
        <v>5017</v>
      </c>
      <c r="H2486" s="181" t="s">
        <v>5018</v>
      </c>
      <c r="I2486" s="182" t="s">
        <v>5019</v>
      </c>
      <c r="J2486" s="181" t="s">
        <v>5020</v>
      </c>
      <c r="K2486" s="181" t="s">
        <v>5025</v>
      </c>
      <c r="L2486" s="324">
        <v>1480000</v>
      </c>
    </row>
    <row r="2487" spans="1:12" ht="36" x14ac:dyDescent="0.2">
      <c r="A2487" s="197">
        <f t="shared" si="38"/>
        <v>2486</v>
      </c>
      <c r="B2487" s="36" t="s">
        <v>5013</v>
      </c>
      <c r="C2487" s="36" t="s">
        <v>5014</v>
      </c>
      <c r="D2487" s="36" t="s">
        <v>5015</v>
      </c>
      <c r="E2487" s="181" t="s">
        <v>5016</v>
      </c>
      <c r="F2487" s="36" t="s">
        <v>5017</v>
      </c>
      <c r="G2487" s="36" t="s">
        <v>5017</v>
      </c>
      <c r="H2487" s="181" t="s">
        <v>5018</v>
      </c>
      <c r="I2487" s="182" t="s">
        <v>5019</v>
      </c>
      <c r="J2487" s="181" t="s">
        <v>5020</v>
      </c>
      <c r="K2487" s="181" t="s">
        <v>5026</v>
      </c>
      <c r="L2487" s="324">
        <v>125750000</v>
      </c>
    </row>
    <row r="2488" spans="1:12" ht="36" x14ac:dyDescent="0.2">
      <c r="A2488" s="197">
        <f t="shared" si="38"/>
        <v>2487</v>
      </c>
      <c r="B2488" s="36" t="s">
        <v>5013</v>
      </c>
      <c r="C2488" s="36" t="s">
        <v>5014</v>
      </c>
      <c r="D2488" s="36" t="s">
        <v>5015</v>
      </c>
      <c r="E2488" s="181" t="s">
        <v>5016</v>
      </c>
      <c r="F2488" s="36" t="s">
        <v>5017</v>
      </c>
      <c r="G2488" s="36" t="s">
        <v>5017</v>
      </c>
      <c r="H2488" s="181" t="s">
        <v>5018</v>
      </c>
      <c r="I2488" s="182" t="s">
        <v>5019</v>
      </c>
      <c r="J2488" s="181" t="s">
        <v>5020</v>
      </c>
      <c r="K2488" s="181" t="s">
        <v>5025</v>
      </c>
      <c r="L2488" s="324">
        <v>760000</v>
      </c>
    </row>
    <row r="2489" spans="1:12" ht="36" x14ac:dyDescent="0.2">
      <c r="A2489" s="197">
        <f t="shared" si="38"/>
        <v>2488</v>
      </c>
      <c r="B2489" s="36" t="s">
        <v>5013</v>
      </c>
      <c r="C2489" s="36" t="s">
        <v>5014</v>
      </c>
      <c r="D2489" s="36" t="s">
        <v>5015</v>
      </c>
      <c r="E2489" s="181" t="s">
        <v>5016</v>
      </c>
      <c r="F2489" s="36" t="s">
        <v>5017</v>
      </c>
      <c r="G2489" s="36" t="s">
        <v>5017</v>
      </c>
      <c r="H2489" s="181" t="s">
        <v>5018</v>
      </c>
      <c r="I2489" s="182" t="s">
        <v>5019</v>
      </c>
      <c r="J2489" s="181" t="s">
        <v>5020</v>
      </c>
      <c r="K2489" s="181" t="s">
        <v>5027</v>
      </c>
      <c r="L2489" s="324">
        <v>1000000</v>
      </c>
    </row>
    <row r="2490" spans="1:12" ht="36" x14ac:dyDescent="0.2">
      <c r="A2490" s="197">
        <f t="shared" si="38"/>
        <v>2489</v>
      </c>
      <c r="B2490" s="36" t="s">
        <v>5013</v>
      </c>
      <c r="C2490" s="36" t="s">
        <v>5014</v>
      </c>
      <c r="D2490" s="36" t="s">
        <v>5015</v>
      </c>
      <c r="E2490" s="181" t="s">
        <v>5016</v>
      </c>
      <c r="F2490" s="36" t="s">
        <v>5017</v>
      </c>
      <c r="G2490" s="36" t="s">
        <v>5017</v>
      </c>
      <c r="H2490" s="181" t="s">
        <v>5018</v>
      </c>
      <c r="I2490" s="182" t="s">
        <v>5019</v>
      </c>
      <c r="J2490" s="181" t="s">
        <v>5020</v>
      </c>
      <c r="K2490" s="36" t="s">
        <v>5028</v>
      </c>
      <c r="L2490" s="324">
        <v>750000</v>
      </c>
    </row>
    <row r="2491" spans="1:12" ht="36" x14ac:dyDescent="0.2">
      <c r="A2491" s="197">
        <f t="shared" si="38"/>
        <v>2490</v>
      </c>
      <c r="B2491" s="36" t="s">
        <v>5013</v>
      </c>
      <c r="C2491" s="36" t="s">
        <v>5014</v>
      </c>
      <c r="D2491" s="36" t="s">
        <v>5015</v>
      </c>
      <c r="E2491" s="181" t="s">
        <v>5016</v>
      </c>
      <c r="F2491" s="36" t="s">
        <v>5017</v>
      </c>
      <c r="G2491" s="36" t="s">
        <v>5017</v>
      </c>
      <c r="H2491" s="181" t="s">
        <v>5018</v>
      </c>
      <c r="I2491" s="182" t="s">
        <v>5019</v>
      </c>
      <c r="J2491" s="181" t="s">
        <v>5020</v>
      </c>
      <c r="K2491" s="36" t="s">
        <v>5029</v>
      </c>
      <c r="L2491" s="324">
        <v>3250000</v>
      </c>
    </row>
    <row r="2492" spans="1:12" ht="36" x14ac:dyDescent="0.2">
      <c r="A2492" s="197">
        <f t="shared" si="38"/>
        <v>2491</v>
      </c>
      <c r="B2492" s="36" t="s">
        <v>5013</v>
      </c>
      <c r="C2492" s="36" t="s">
        <v>5014</v>
      </c>
      <c r="D2492" s="36" t="s">
        <v>5015</v>
      </c>
      <c r="E2492" s="181" t="s">
        <v>5016</v>
      </c>
      <c r="F2492" s="36" t="s">
        <v>5017</v>
      </c>
      <c r="G2492" s="36" t="s">
        <v>5017</v>
      </c>
      <c r="H2492" s="181" t="s">
        <v>5018</v>
      </c>
      <c r="I2492" s="182" t="s">
        <v>5019</v>
      </c>
      <c r="J2492" s="181" t="s">
        <v>5020</v>
      </c>
      <c r="K2492" s="36" t="s">
        <v>5030</v>
      </c>
      <c r="L2492" s="324">
        <v>5500000</v>
      </c>
    </row>
    <row r="2493" spans="1:12" ht="36" x14ac:dyDescent="0.2">
      <c r="A2493" s="197">
        <f t="shared" si="38"/>
        <v>2492</v>
      </c>
      <c r="B2493" s="36" t="s">
        <v>5013</v>
      </c>
      <c r="C2493" s="36" t="s">
        <v>5014</v>
      </c>
      <c r="D2493" s="36" t="s">
        <v>5015</v>
      </c>
      <c r="E2493" s="181" t="s">
        <v>5016</v>
      </c>
      <c r="F2493" s="36" t="s">
        <v>5017</v>
      </c>
      <c r="G2493" s="36" t="s">
        <v>5017</v>
      </c>
      <c r="H2493" s="181" t="s">
        <v>5018</v>
      </c>
      <c r="I2493" s="182" t="s">
        <v>5019</v>
      </c>
      <c r="J2493" s="181" t="s">
        <v>5020</v>
      </c>
      <c r="K2493" s="36" t="s">
        <v>5031</v>
      </c>
      <c r="L2493" s="324">
        <v>5600000</v>
      </c>
    </row>
    <row r="2494" spans="1:12" ht="36" x14ac:dyDescent="0.2">
      <c r="A2494" s="197">
        <f t="shared" si="38"/>
        <v>2493</v>
      </c>
      <c r="B2494" s="36" t="s">
        <v>5013</v>
      </c>
      <c r="C2494" s="36" t="s">
        <v>5014</v>
      </c>
      <c r="D2494" s="36" t="s">
        <v>5015</v>
      </c>
      <c r="E2494" s="181" t="s">
        <v>5016</v>
      </c>
      <c r="F2494" s="36" t="s">
        <v>5017</v>
      </c>
      <c r="G2494" s="36" t="s">
        <v>5017</v>
      </c>
      <c r="H2494" s="181" t="s">
        <v>5018</v>
      </c>
      <c r="I2494" s="182" t="s">
        <v>5019</v>
      </c>
      <c r="J2494" s="181" t="s">
        <v>5020</v>
      </c>
      <c r="K2494" s="36" t="s">
        <v>5032</v>
      </c>
      <c r="L2494" s="324">
        <v>1300000</v>
      </c>
    </row>
    <row r="2495" spans="1:12" ht="36" x14ac:dyDescent="0.2">
      <c r="A2495" s="197">
        <f t="shared" si="38"/>
        <v>2494</v>
      </c>
      <c r="B2495" s="36" t="s">
        <v>5013</v>
      </c>
      <c r="C2495" s="36" t="s">
        <v>5014</v>
      </c>
      <c r="D2495" s="36" t="s">
        <v>5015</v>
      </c>
      <c r="E2495" s="181" t="s">
        <v>5016</v>
      </c>
      <c r="F2495" s="36" t="s">
        <v>5017</v>
      </c>
      <c r="G2495" s="36" t="s">
        <v>5017</v>
      </c>
      <c r="H2495" s="181" t="s">
        <v>5018</v>
      </c>
      <c r="I2495" s="182" t="s">
        <v>5019</v>
      </c>
      <c r="J2495" s="181" t="s">
        <v>5020</v>
      </c>
      <c r="K2495" s="36" t="s">
        <v>5033</v>
      </c>
      <c r="L2495" s="324">
        <v>2650000</v>
      </c>
    </row>
    <row r="2496" spans="1:12" ht="36" x14ac:dyDescent="0.2">
      <c r="A2496" s="197">
        <f t="shared" si="38"/>
        <v>2495</v>
      </c>
      <c r="B2496" s="36" t="s">
        <v>5013</v>
      </c>
      <c r="C2496" s="36" t="s">
        <v>5014</v>
      </c>
      <c r="D2496" s="36" t="s">
        <v>5015</v>
      </c>
      <c r="E2496" s="181" t="s">
        <v>5016</v>
      </c>
      <c r="F2496" s="36" t="s">
        <v>5017</v>
      </c>
      <c r="G2496" s="36" t="s">
        <v>5017</v>
      </c>
      <c r="H2496" s="181" t="s">
        <v>5018</v>
      </c>
      <c r="I2496" s="182" t="s">
        <v>5019</v>
      </c>
      <c r="J2496" s="181" t="s">
        <v>5020</v>
      </c>
      <c r="K2496" s="36" t="s">
        <v>5034</v>
      </c>
      <c r="L2496" s="324">
        <v>1700000</v>
      </c>
    </row>
    <row r="2497" spans="1:12" ht="36" x14ac:dyDescent="0.2">
      <c r="A2497" s="197">
        <f t="shared" si="38"/>
        <v>2496</v>
      </c>
      <c r="B2497" s="36" t="s">
        <v>5013</v>
      </c>
      <c r="C2497" s="36" t="s">
        <v>5014</v>
      </c>
      <c r="D2497" s="36" t="s">
        <v>5015</v>
      </c>
      <c r="E2497" s="181" t="s">
        <v>5016</v>
      </c>
      <c r="F2497" s="36" t="s">
        <v>5017</v>
      </c>
      <c r="G2497" s="36" t="s">
        <v>5017</v>
      </c>
      <c r="H2497" s="181" t="s">
        <v>5018</v>
      </c>
      <c r="I2497" s="182" t="s">
        <v>5019</v>
      </c>
      <c r="J2497" s="181" t="s">
        <v>5020</v>
      </c>
      <c r="K2497" s="36" t="s">
        <v>5035</v>
      </c>
      <c r="L2497" s="324">
        <v>1400000</v>
      </c>
    </row>
    <row r="2498" spans="1:12" ht="36" x14ac:dyDescent="0.2">
      <c r="A2498" s="197">
        <f t="shared" si="38"/>
        <v>2497</v>
      </c>
      <c r="B2498" s="36" t="s">
        <v>5036</v>
      </c>
      <c r="C2498" s="36" t="s">
        <v>5014</v>
      </c>
      <c r="D2498" s="36" t="s">
        <v>5015</v>
      </c>
      <c r="E2498" s="181" t="s">
        <v>5016</v>
      </c>
      <c r="F2498" s="36" t="s">
        <v>5017</v>
      </c>
      <c r="G2498" s="36" t="s">
        <v>5017</v>
      </c>
      <c r="H2498" s="181" t="s">
        <v>5018</v>
      </c>
      <c r="I2498" s="182" t="s">
        <v>5019</v>
      </c>
      <c r="J2498" s="181" t="s">
        <v>5020</v>
      </c>
      <c r="K2498" s="36" t="s">
        <v>5037</v>
      </c>
      <c r="L2498" s="324">
        <v>1800000</v>
      </c>
    </row>
    <row r="2499" spans="1:12" ht="36" x14ac:dyDescent="0.2">
      <c r="A2499" s="197">
        <f t="shared" si="38"/>
        <v>2498</v>
      </c>
      <c r="B2499" s="36" t="s">
        <v>5036</v>
      </c>
      <c r="C2499" s="36" t="s">
        <v>5014</v>
      </c>
      <c r="D2499" s="36" t="s">
        <v>5015</v>
      </c>
      <c r="E2499" s="181" t="s">
        <v>5016</v>
      </c>
      <c r="F2499" s="36" t="s">
        <v>5017</v>
      </c>
      <c r="G2499" s="36" t="s">
        <v>5017</v>
      </c>
      <c r="H2499" s="181" t="s">
        <v>5018</v>
      </c>
      <c r="I2499" s="182" t="s">
        <v>5019</v>
      </c>
      <c r="J2499" s="181" t="s">
        <v>5020</v>
      </c>
      <c r="K2499" s="36" t="s">
        <v>5038</v>
      </c>
      <c r="L2499" s="324">
        <v>1000000</v>
      </c>
    </row>
    <row r="2500" spans="1:12" ht="36" x14ac:dyDescent="0.2">
      <c r="A2500" s="197">
        <f t="shared" si="38"/>
        <v>2499</v>
      </c>
      <c r="B2500" s="36" t="s">
        <v>5036</v>
      </c>
      <c r="C2500" s="36" t="s">
        <v>5014</v>
      </c>
      <c r="D2500" s="36" t="s">
        <v>5015</v>
      </c>
      <c r="E2500" s="181" t="s">
        <v>5016</v>
      </c>
      <c r="F2500" s="36" t="s">
        <v>5017</v>
      </c>
      <c r="G2500" s="36" t="s">
        <v>5017</v>
      </c>
      <c r="H2500" s="181" t="s">
        <v>5018</v>
      </c>
      <c r="I2500" s="182" t="s">
        <v>5019</v>
      </c>
      <c r="J2500" s="181" t="s">
        <v>5020</v>
      </c>
      <c r="K2500" s="36" t="s">
        <v>5039</v>
      </c>
      <c r="L2500" s="324">
        <v>1900000</v>
      </c>
    </row>
    <row r="2501" spans="1:12" ht="36" x14ac:dyDescent="0.2">
      <c r="A2501" s="197">
        <f t="shared" si="38"/>
        <v>2500</v>
      </c>
      <c r="B2501" s="36" t="s">
        <v>5036</v>
      </c>
      <c r="C2501" s="36" t="s">
        <v>5014</v>
      </c>
      <c r="D2501" s="36" t="s">
        <v>5015</v>
      </c>
      <c r="E2501" s="181" t="s">
        <v>5016</v>
      </c>
      <c r="F2501" s="36" t="s">
        <v>5017</v>
      </c>
      <c r="G2501" s="36" t="s">
        <v>5017</v>
      </c>
      <c r="H2501" s="181" t="s">
        <v>5018</v>
      </c>
      <c r="I2501" s="182" t="s">
        <v>5019</v>
      </c>
      <c r="J2501" s="181" t="s">
        <v>5020</v>
      </c>
      <c r="K2501" s="36" t="s">
        <v>5040</v>
      </c>
      <c r="L2501" s="324">
        <v>8400000</v>
      </c>
    </row>
    <row r="2502" spans="1:12" ht="36" x14ac:dyDescent="0.2">
      <c r="A2502" s="197">
        <f t="shared" ref="A2502:A2565" si="39">A2501+1</f>
        <v>2501</v>
      </c>
      <c r="B2502" s="36" t="s">
        <v>5036</v>
      </c>
      <c r="C2502" s="36" t="s">
        <v>5014</v>
      </c>
      <c r="D2502" s="36" t="s">
        <v>5015</v>
      </c>
      <c r="E2502" s="181" t="s">
        <v>5016</v>
      </c>
      <c r="F2502" s="36" t="s">
        <v>5017</v>
      </c>
      <c r="G2502" s="36" t="s">
        <v>5017</v>
      </c>
      <c r="H2502" s="181" t="s">
        <v>5018</v>
      </c>
      <c r="I2502" s="182" t="s">
        <v>5019</v>
      </c>
      <c r="J2502" s="181" t="s">
        <v>5020</v>
      </c>
      <c r="K2502" s="36" t="s">
        <v>5041</v>
      </c>
      <c r="L2502" s="324">
        <v>5800000</v>
      </c>
    </row>
    <row r="2503" spans="1:12" ht="36" x14ac:dyDescent="0.2">
      <c r="A2503" s="197">
        <f t="shared" si="39"/>
        <v>2502</v>
      </c>
      <c r="B2503" s="36" t="s">
        <v>5036</v>
      </c>
      <c r="C2503" s="36" t="s">
        <v>5014</v>
      </c>
      <c r="D2503" s="36" t="s">
        <v>5015</v>
      </c>
      <c r="E2503" s="181" t="s">
        <v>5016</v>
      </c>
      <c r="F2503" s="36" t="s">
        <v>5017</v>
      </c>
      <c r="G2503" s="36" t="s">
        <v>5017</v>
      </c>
      <c r="H2503" s="181" t="s">
        <v>5018</v>
      </c>
      <c r="I2503" s="182" t="s">
        <v>5019</v>
      </c>
      <c r="J2503" s="181" t="s">
        <v>5020</v>
      </c>
      <c r="K2503" s="36" t="s">
        <v>5042</v>
      </c>
      <c r="L2503" s="324">
        <v>1400000</v>
      </c>
    </row>
    <row r="2504" spans="1:12" ht="36" x14ac:dyDescent="0.2">
      <c r="A2504" s="197">
        <f t="shared" si="39"/>
        <v>2503</v>
      </c>
      <c r="B2504" s="36" t="s">
        <v>5036</v>
      </c>
      <c r="C2504" s="36" t="s">
        <v>5014</v>
      </c>
      <c r="D2504" s="36" t="s">
        <v>5015</v>
      </c>
      <c r="E2504" s="181" t="s">
        <v>5016</v>
      </c>
      <c r="F2504" s="36" t="s">
        <v>5017</v>
      </c>
      <c r="G2504" s="36" t="s">
        <v>5017</v>
      </c>
      <c r="H2504" s="181" t="s">
        <v>5018</v>
      </c>
      <c r="I2504" s="182" t="s">
        <v>5019</v>
      </c>
      <c r="J2504" s="181" t="s">
        <v>5020</v>
      </c>
      <c r="K2504" s="36" t="s">
        <v>5043</v>
      </c>
      <c r="L2504" s="324">
        <v>4700000</v>
      </c>
    </row>
    <row r="2505" spans="1:12" ht="36" x14ac:dyDescent="0.2">
      <c r="A2505" s="197">
        <f t="shared" si="39"/>
        <v>2504</v>
      </c>
      <c r="B2505" s="36" t="s">
        <v>5036</v>
      </c>
      <c r="C2505" s="36" t="s">
        <v>5014</v>
      </c>
      <c r="D2505" s="36" t="s">
        <v>5015</v>
      </c>
      <c r="E2505" s="181" t="s">
        <v>5016</v>
      </c>
      <c r="F2505" s="36" t="s">
        <v>5017</v>
      </c>
      <c r="G2505" s="36" t="s">
        <v>5017</v>
      </c>
      <c r="H2505" s="181" t="s">
        <v>5018</v>
      </c>
      <c r="I2505" s="182" t="s">
        <v>5019</v>
      </c>
      <c r="J2505" s="181" t="s">
        <v>5020</v>
      </c>
      <c r="K2505" s="36" t="s">
        <v>5044</v>
      </c>
      <c r="L2505" s="324">
        <v>3700000</v>
      </c>
    </row>
    <row r="2506" spans="1:12" ht="36" x14ac:dyDescent="0.2">
      <c r="A2506" s="197">
        <f t="shared" si="39"/>
        <v>2505</v>
      </c>
      <c r="B2506" s="36" t="s">
        <v>5036</v>
      </c>
      <c r="C2506" s="36" t="s">
        <v>5014</v>
      </c>
      <c r="D2506" s="36" t="s">
        <v>5015</v>
      </c>
      <c r="E2506" s="181" t="s">
        <v>5016</v>
      </c>
      <c r="F2506" s="36" t="s">
        <v>5017</v>
      </c>
      <c r="G2506" s="36" t="s">
        <v>5017</v>
      </c>
      <c r="H2506" s="181" t="s">
        <v>5018</v>
      </c>
      <c r="I2506" s="182" t="s">
        <v>5019</v>
      </c>
      <c r="J2506" s="181" t="s">
        <v>5020</v>
      </c>
      <c r="K2506" s="36" t="s">
        <v>5045</v>
      </c>
      <c r="L2506" s="324">
        <v>9100000</v>
      </c>
    </row>
    <row r="2507" spans="1:12" ht="36" x14ac:dyDescent="0.2">
      <c r="A2507" s="197">
        <f t="shared" si="39"/>
        <v>2506</v>
      </c>
      <c r="B2507" s="36" t="s">
        <v>5036</v>
      </c>
      <c r="C2507" s="36" t="s">
        <v>5014</v>
      </c>
      <c r="D2507" s="36" t="s">
        <v>5015</v>
      </c>
      <c r="E2507" s="181" t="s">
        <v>5016</v>
      </c>
      <c r="F2507" s="36" t="s">
        <v>5017</v>
      </c>
      <c r="G2507" s="36" t="s">
        <v>5017</v>
      </c>
      <c r="H2507" s="181" t="s">
        <v>5018</v>
      </c>
      <c r="I2507" s="182" t="s">
        <v>5019</v>
      </c>
      <c r="J2507" s="181" t="s">
        <v>5020</v>
      </c>
      <c r="K2507" s="36" t="s">
        <v>5046</v>
      </c>
      <c r="L2507" s="324">
        <v>640000</v>
      </c>
    </row>
    <row r="2508" spans="1:12" ht="36" x14ac:dyDescent="0.2">
      <c r="A2508" s="197">
        <f t="shared" si="39"/>
        <v>2507</v>
      </c>
      <c r="B2508" s="36" t="s">
        <v>5013</v>
      </c>
      <c r="C2508" s="36" t="s">
        <v>5047</v>
      </c>
      <c r="D2508" s="36" t="s">
        <v>2556</v>
      </c>
      <c r="E2508" s="181" t="s">
        <v>5048</v>
      </c>
      <c r="F2508" s="36" t="s">
        <v>5049</v>
      </c>
      <c r="G2508" s="36" t="s">
        <v>5049</v>
      </c>
      <c r="H2508" s="181" t="s">
        <v>5050</v>
      </c>
      <c r="I2508" s="181" t="s">
        <v>5051</v>
      </c>
      <c r="J2508" s="183" t="s">
        <v>5052</v>
      </c>
      <c r="K2508" s="181" t="s">
        <v>5053</v>
      </c>
      <c r="L2508" s="323">
        <v>56402250</v>
      </c>
    </row>
    <row r="2509" spans="1:12" ht="36" x14ac:dyDescent="0.2">
      <c r="A2509" s="197">
        <f t="shared" si="39"/>
        <v>2508</v>
      </c>
      <c r="B2509" s="36" t="s">
        <v>5013</v>
      </c>
      <c r="C2509" s="36" t="s">
        <v>5047</v>
      </c>
      <c r="D2509" s="36" t="s">
        <v>2556</v>
      </c>
      <c r="E2509" s="181" t="s">
        <v>5048</v>
      </c>
      <c r="F2509" s="36" t="s">
        <v>5049</v>
      </c>
      <c r="G2509" s="36" t="s">
        <v>5049</v>
      </c>
      <c r="H2509" s="181" t="s">
        <v>5050</v>
      </c>
      <c r="I2509" s="181" t="s">
        <v>5051</v>
      </c>
      <c r="J2509" s="183" t="s">
        <v>5052</v>
      </c>
      <c r="K2509" s="181" t="s">
        <v>5054</v>
      </c>
      <c r="L2509" s="323">
        <v>4813554</v>
      </c>
    </row>
    <row r="2510" spans="1:12" ht="36" x14ac:dyDescent="0.2">
      <c r="A2510" s="197">
        <f t="shared" si="39"/>
        <v>2509</v>
      </c>
      <c r="B2510" s="36" t="s">
        <v>5013</v>
      </c>
      <c r="C2510" s="184" t="s">
        <v>5055</v>
      </c>
      <c r="D2510" s="36" t="s">
        <v>5056</v>
      </c>
      <c r="E2510" s="185" t="s">
        <v>4044</v>
      </c>
      <c r="F2510" s="36" t="s">
        <v>5049</v>
      </c>
      <c r="G2510" s="36" t="s">
        <v>5049</v>
      </c>
      <c r="H2510" s="185" t="s">
        <v>5057</v>
      </c>
      <c r="I2510" s="186" t="s">
        <v>5058</v>
      </c>
      <c r="J2510" s="183" t="s">
        <v>5059</v>
      </c>
      <c r="K2510" s="184" t="s">
        <v>5060</v>
      </c>
      <c r="L2510" s="324">
        <v>26683120</v>
      </c>
    </row>
    <row r="2511" spans="1:12" ht="36" x14ac:dyDescent="0.2">
      <c r="A2511" s="197">
        <f t="shared" si="39"/>
        <v>2510</v>
      </c>
      <c r="B2511" s="36" t="s">
        <v>5013</v>
      </c>
      <c r="C2511" s="184" t="s">
        <v>5055</v>
      </c>
      <c r="D2511" s="36" t="s">
        <v>5056</v>
      </c>
      <c r="E2511" s="185" t="s">
        <v>4044</v>
      </c>
      <c r="F2511" s="36" t="s">
        <v>5049</v>
      </c>
      <c r="G2511" s="36" t="s">
        <v>5049</v>
      </c>
      <c r="H2511" s="185" t="s">
        <v>5057</v>
      </c>
      <c r="I2511" s="186" t="s">
        <v>5058</v>
      </c>
      <c r="J2511" s="183" t="s">
        <v>5059</v>
      </c>
      <c r="K2511" s="184" t="s">
        <v>5061</v>
      </c>
      <c r="L2511" s="324">
        <v>11539505</v>
      </c>
    </row>
    <row r="2512" spans="1:12" ht="36" x14ac:dyDescent="0.2">
      <c r="A2512" s="197">
        <f t="shared" si="39"/>
        <v>2511</v>
      </c>
      <c r="B2512" s="36" t="s">
        <v>5013</v>
      </c>
      <c r="C2512" s="184" t="s">
        <v>5055</v>
      </c>
      <c r="D2512" s="36" t="s">
        <v>5056</v>
      </c>
      <c r="E2512" s="185" t="s">
        <v>4044</v>
      </c>
      <c r="F2512" s="36" t="s">
        <v>5049</v>
      </c>
      <c r="G2512" s="36" t="s">
        <v>5049</v>
      </c>
      <c r="H2512" s="185" t="s">
        <v>5057</v>
      </c>
      <c r="I2512" s="186" t="s">
        <v>5058</v>
      </c>
      <c r="J2512" s="183" t="s">
        <v>5059</v>
      </c>
      <c r="K2512" s="184" t="s">
        <v>5062</v>
      </c>
      <c r="L2512" s="324">
        <v>601675</v>
      </c>
    </row>
    <row r="2513" spans="1:12" ht="36" x14ac:dyDescent="0.2">
      <c r="A2513" s="197">
        <f t="shared" si="39"/>
        <v>2512</v>
      </c>
      <c r="B2513" s="36" t="s">
        <v>5013</v>
      </c>
      <c r="C2513" s="181" t="s">
        <v>5063</v>
      </c>
      <c r="D2513" s="36" t="s">
        <v>5056</v>
      </c>
      <c r="E2513" s="181" t="s">
        <v>4044</v>
      </c>
      <c r="F2513" s="36" t="s">
        <v>5064</v>
      </c>
      <c r="G2513" s="36" t="s">
        <v>5064</v>
      </c>
      <c r="H2513" s="181" t="s">
        <v>5065</v>
      </c>
      <c r="I2513" s="181" t="s">
        <v>5066</v>
      </c>
      <c r="J2513" s="187" t="s">
        <v>5067</v>
      </c>
      <c r="K2513" s="181" t="s">
        <v>5068</v>
      </c>
      <c r="L2513" s="325">
        <v>1781999.9981999998</v>
      </c>
    </row>
    <row r="2514" spans="1:12" ht="36" x14ac:dyDescent="0.2">
      <c r="A2514" s="197">
        <f t="shared" si="39"/>
        <v>2513</v>
      </c>
      <c r="B2514" s="36" t="s">
        <v>5013</v>
      </c>
      <c r="C2514" s="181" t="s">
        <v>5063</v>
      </c>
      <c r="D2514" s="36" t="s">
        <v>5056</v>
      </c>
      <c r="E2514" s="181" t="s">
        <v>4044</v>
      </c>
      <c r="F2514" s="36" t="s">
        <v>5064</v>
      </c>
      <c r="G2514" s="36" t="s">
        <v>5064</v>
      </c>
      <c r="H2514" s="181" t="s">
        <v>5065</v>
      </c>
      <c r="I2514" s="181" t="s">
        <v>5066</v>
      </c>
      <c r="J2514" s="187" t="s">
        <v>5067</v>
      </c>
      <c r="K2514" s="181" t="s">
        <v>5069</v>
      </c>
      <c r="L2514" s="325">
        <v>41367176.538600005</v>
      </c>
    </row>
    <row r="2515" spans="1:12" ht="36" x14ac:dyDescent="0.2">
      <c r="A2515" s="197">
        <f t="shared" si="39"/>
        <v>2514</v>
      </c>
      <c r="B2515" s="36" t="s">
        <v>5013</v>
      </c>
      <c r="C2515" s="181" t="s">
        <v>5063</v>
      </c>
      <c r="D2515" s="36" t="s">
        <v>5056</v>
      </c>
      <c r="E2515" s="181" t="s">
        <v>4044</v>
      </c>
      <c r="F2515" s="36" t="s">
        <v>5064</v>
      </c>
      <c r="G2515" s="36" t="s">
        <v>5064</v>
      </c>
      <c r="H2515" s="181" t="s">
        <v>5065</v>
      </c>
      <c r="I2515" s="181" t="s">
        <v>5066</v>
      </c>
      <c r="J2515" s="187" t="s">
        <v>5067</v>
      </c>
      <c r="K2515" s="181" t="s">
        <v>5070</v>
      </c>
      <c r="L2515" s="325">
        <v>158592000</v>
      </c>
    </row>
    <row r="2516" spans="1:12" ht="36" x14ac:dyDescent="0.2">
      <c r="A2516" s="197">
        <f t="shared" si="39"/>
        <v>2515</v>
      </c>
      <c r="B2516" s="36" t="s">
        <v>5013</v>
      </c>
      <c r="C2516" s="181" t="s">
        <v>5063</v>
      </c>
      <c r="D2516" s="36" t="s">
        <v>5056</v>
      </c>
      <c r="E2516" s="181" t="s">
        <v>4044</v>
      </c>
      <c r="F2516" s="36" t="s">
        <v>5064</v>
      </c>
      <c r="G2516" s="36" t="s">
        <v>5064</v>
      </c>
      <c r="H2516" s="181" t="s">
        <v>5065</v>
      </c>
      <c r="I2516" s="181" t="s">
        <v>5066</v>
      </c>
      <c r="J2516" s="187" t="s">
        <v>5067</v>
      </c>
      <c r="K2516" s="181" t="s">
        <v>5071</v>
      </c>
      <c r="L2516" s="325">
        <v>786520</v>
      </c>
    </row>
    <row r="2517" spans="1:12" ht="36" x14ac:dyDescent="0.2">
      <c r="A2517" s="197">
        <f t="shared" si="39"/>
        <v>2516</v>
      </c>
      <c r="B2517" s="36" t="s">
        <v>5013</v>
      </c>
      <c r="C2517" s="181" t="s">
        <v>5063</v>
      </c>
      <c r="D2517" s="36" t="s">
        <v>5056</v>
      </c>
      <c r="E2517" s="181" t="s">
        <v>4044</v>
      </c>
      <c r="F2517" s="36" t="s">
        <v>5064</v>
      </c>
      <c r="G2517" s="36" t="s">
        <v>5064</v>
      </c>
      <c r="H2517" s="181" t="s">
        <v>5065</v>
      </c>
      <c r="I2517" s="181" t="s">
        <v>5066</v>
      </c>
      <c r="J2517" s="187" t="s">
        <v>5067</v>
      </c>
      <c r="K2517" s="181" t="s">
        <v>5072</v>
      </c>
      <c r="L2517" s="325">
        <v>11672180.039999999</v>
      </c>
    </row>
    <row r="2518" spans="1:12" ht="36" x14ac:dyDescent="0.2">
      <c r="A2518" s="197">
        <f t="shared" si="39"/>
        <v>2517</v>
      </c>
      <c r="B2518" s="36" t="s">
        <v>5013</v>
      </c>
      <c r="C2518" s="181" t="s">
        <v>5063</v>
      </c>
      <c r="D2518" s="36" t="s">
        <v>5056</v>
      </c>
      <c r="E2518" s="181" t="s">
        <v>4044</v>
      </c>
      <c r="F2518" s="36" t="s">
        <v>5064</v>
      </c>
      <c r="G2518" s="36" t="s">
        <v>5064</v>
      </c>
      <c r="H2518" s="181" t="s">
        <v>5065</v>
      </c>
      <c r="I2518" s="181" t="s">
        <v>5066</v>
      </c>
      <c r="J2518" s="187" t="s">
        <v>5067</v>
      </c>
      <c r="K2518" s="181" t="s">
        <v>5073</v>
      </c>
      <c r="L2518" s="325">
        <v>565131.99559999991</v>
      </c>
    </row>
    <row r="2519" spans="1:12" ht="36" x14ac:dyDescent="0.2">
      <c r="A2519" s="197">
        <f t="shared" si="39"/>
        <v>2518</v>
      </c>
      <c r="B2519" s="36" t="s">
        <v>5013</v>
      </c>
      <c r="C2519" s="181" t="s">
        <v>5063</v>
      </c>
      <c r="D2519" s="36" t="s">
        <v>5056</v>
      </c>
      <c r="E2519" s="181" t="s">
        <v>4044</v>
      </c>
      <c r="F2519" s="36" t="s">
        <v>5064</v>
      </c>
      <c r="G2519" s="36" t="s">
        <v>5064</v>
      </c>
      <c r="H2519" s="181" t="s">
        <v>5065</v>
      </c>
      <c r="I2519" s="181" t="s">
        <v>5066</v>
      </c>
      <c r="J2519" s="187" t="s">
        <v>5067</v>
      </c>
      <c r="K2519" s="181" t="s">
        <v>5074</v>
      </c>
      <c r="L2519" s="325">
        <v>738031.59</v>
      </c>
    </row>
    <row r="2520" spans="1:12" ht="36" x14ac:dyDescent="0.2">
      <c r="A2520" s="197">
        <f t="shared" si="39"/>
        <v>2519</v>
      </c>
      <c r="B2520" s="36" t="s">
        <v>5013</v>
      </c>
      <c r="C2520" s="181" t="s">
        <v>5063</v>
      </c>
      <c r="D2520" s="36" t="s">
        <v>5056</v>
      </c>
      <c r="E2520" s="181" t="s">
        <v>4044</v>
      </c>
      <c r="F2520" s="36" t="s">
        <v>5064</v>
      </c>
      <c r="G2520" s="36" t="s">
        <v>5064</v>
      </c>
      <c r="H2520" s="181" t="s">
        <v>5065</v>
      </c>
      <c r="I2520" s="181" t="s">
        <v>5066</v>
      </c>
      <c r="J2520" s="187" t="s">
        <v>5067</v>
      </c>
      <c r="K2520" s="181" t="s">
        <v>5075</v>
      </c>
      <c r="L2520" s="325">
        <v>2585096.7999999998</v>
      </c>
    </row>
    <row r="2521" spans="1:12" ht="24" x14ac:dyDescent="0.2">
      <c r="A2521" s="197">
        <f t="shared" si="39"/>
        <v>2520</v>
      </c>
      <c r="B2521" s="176" t="s">
        <v>5146</v>
      </c>
      <c r="C2521" s="175" t="s">
        <v>5147</v>
      </c>
      <c r="D2521" s="175" t="s">
        <v>5148</v>
      </c>
      <c r="E2521" s="188" t="s">
        <v>5149</v>
      </c>
      <c r="F2521" s="175" t="s">
        <v>5150</v>
      </c>
      <c r="G2521" s="175" t="s">
        <v>5150</v>
      </c>
      <c r="H2521" s="175" t="s">
        <v>5151</v>
      </c>
      <c r="I2521" s="175" t="s">
        <v>5152</v>
      </c>
      <c r="J2521" s="18" t="s">
        <v>5153</v>
      </c>
      <c r="K2521" s="176" t="s">
        <v>5154</v>
      </c>
      <c r="L2521" s="326">
        <v>5000000</v>
      </c>
    </row>
    <row r="2522" spans="1:12" ht="24" x14ac:dyDescent="0.2">
      <c r="A2522" s="197">
        <f t="shared" si="39"/>
        <v>2521</v>
      </c>
      <c r="B2522" s="176" t="s">
        <v>5146</v>
      </c>
      <c r="C2522" s="175" t="s">
        <v>5147</v>
      </c>
      <c r="D2522" s="175" t="s">
        <v>5148</v>
      </c>
      <c r="E2522" s="188" t="s">
        <v>5155</v>
      </c>
      <c r="F2522" s="175" t="s">
        <v>5156</v>
      </c>
      <c r="G2522" s="175" t="s">
        <v>5156</v>
      </c>
      <c r="H2522" s="175" t="s">
        <v>5151</v>
      </c>
      <c r="I2522" s="175" t="s">
        <v>5152</v>
      </c>
      <c r="J2522" s="18" t="s">
        <v>5153</v>
      </c>
      <c r="K2522" s="176" t="s">
        <v>5157</v>
      </c>
      <c r="L2522" s="326">
        <v>5000000</v>
      </c>
    </row>
    <row r="2523" spans="1:12" ht="24" x14ac:dyDescent="0.2">
      <c r="A2523" s="197">
        <f t="shared" si="39"/>
        <v>2522</v>
      </c>
      <c r="B2523" s="176" t="s">
        <v>5146</v>
      </c>
      <c r="C2523" s="175" t="s">
        <v>5147</v>
      </c>
      <c r="D2523" s="175" t="s">
        <v>5148</v>
      </c>
      <c r="E2523" s="188" t="s">
        <v>5158</v>
      </c>
      <c r="F2523" s="175" t="s">
        <v>5159</v>
      </c>
      <c r="G2523" s="175" t="s">
        <v>5159</v>
      </c>
      <c r="H2523" s="175" t="s">
        <v>5151</v>
      </c>
      <c r="I2523" s="175" t="s">
        <v>5152</v>
      </c>
      <c r="J2523" s="18" t="s">
        <v>5153</v>
      </c>
      <c r="K2523" s="176" t="s">
        <v>5160</v>
      </c>
      <c r="L2523" s="326">
        <v>700000</v>
      </c>
    </row>
    <row r="2524" spans="1:12" ht="24" x14ac:dyDescent="0.2">
      <c r="A2524" s="197">
        <f t="shared" si="39"/>
        <v>2523</v>
      </c>
      <c r="B2524" s="176" t="s">
        <v>5146</v>
      </c>
      <c r="C2524" s="175" t="s">
        <v>5147</v>
      </c>
      <c r="D2524" s="175" t="s">
        <v>5148</v>
      </c>
      <c r="E2524" s="188" t="s">
        <v>5161</v>
      </c>
      <c r="F2524" s="175" t="s">
        <v>5162</v>
      </c>
      <c r="G2524" s="175" t="s">
        <v>5162</v>
      </c>
      <c r="H2524" s="175" t="s">
        <v>5151</v>
      </c>
      <c r="I2524" s="175" t="s">
        <v>5152</v>
      </c>
      <c r="J2524" s="18" t="s">
        <v>5153</v>
      </c>
      <c r="K2524" s="176" t="s">
        <v>5163</v>
      </c>
      <c r="L2524" s="326">
        <v>1000000</v>
      </c>
    </row>
    <row r="2525" spans="1:12" ht="24" x14ac:dyDescent="0.2">
      <c r="A2525" s="197">
        <f t="shared" si="39"/>
        <v>2524</v>
      </c>
      <c r="B2525" s="176" t="s">
        <v>5146</v>
      </c>
      <c r="C2525" s="175" t="s">
        <v>5164</v>
      </c>
      <c r="D2525" s="175" t="s">
        <v>5165</v>
      </c>
      <c r="E2525" s="188" t="s">
        <v>3901</v>
      </c>
      <c r="F2525" s="175" t="s">
        <v>5166</v>
      </c>
      <c r="G2525" s="175" t="s">
        <v>5166</v>
      </c>
      <c r="H2525" s="176" t="s">
        <v>5167</v>
      </c>
      <c r="I2525" s="176" t="s">
        <v>5168</v>
      </c>
      <c r="J2525" s="176" t="s">
        <v>5169</v>
      </c>
      <c r="K2525" s="176" t="s">
        <v>5170</v>
      </c>
      <c r="L2525" s="301">
        <v>1150000</v>
      </c>
    </row>
    <row r="2526" spans="1:12" ht="24" x14ac:dyDescent="0.2">
      <c r="A2526" s="197">
        <f t="shared" si="39"/>
        <v>2525</v>
      </c>
      <c r="B2526" s="176" t="s">
        <v>5146</v>
      </c>
      <c r="C2526" s="175" t="s">
        <v>5164</v>
      </c>
      <c r="D2526" s="175" t="s">
        <v>5165</v>
      </c>
      <c r="E2526" s="188" t="s">
        <v>3902</v>
      </c>
      <c r="F2526" s="175" t="s">
        <v>5166</v>
      </c>
      <c r="G2526" s="175" t="s">
        <v>5166</v>
      </c>
      <c r="H2526" s="176" t="s">
        <v>5167</v>
      </c>
      <c r="I2526" s="176" t="s">
        <v>5168</v>
      </c>
      <c r="J2526" s="176" t="s">
        <v>5169</v>
      </c>
      <c r="K2526" s="176" t="s">
        <v>5171</v>
      </c>
      <c r="L2526" s="301">
        <v>1593000</v>
      </c>
    </row>
    <row r="2527" spans="1:12" ht="24" x14ac:dyDescent="0.2">
      <c r="A2527" s="197">
        <f t="shared" si="39"/>
        <v>2526</v>
      </c>
      <c r="B2527" s="176" t="s">
        <v>5146</v>
      </c>
      <c r="C2527" s="175" t="s">
        <v>5164</v>
      </c>
      <c r="D2527" s="175" t="s">
        <v>5165</v>
      </c>
      <c r="E2527" s="188" t="s">
        <v>3903</v>
      </c>
      <c r="F2527" s="175" t="s">
        <v>5166</v>
      </c>
      <c r="G2527" s="175" t="s">
        <v>5166</v>
      </c>
      <c r="H2527" s="176" t="s">
        <v>5167</v>
      </c>
      <c r="I2527" s="176" t="s">
        <v>5168</v>
      </c>
      <c r="J2527" s="176" t="s">
        <v>5169</v>
      </c>
      <c r="K2527" s="176" t="s">
        <v>5172</v>
      </c>
      <c r="L2527" s="301">
        <v>500000</v>
      </c>
    </row>
    <row r="2528" spans="1:12" ht="24" x14ac:dyDescent="0.2">
      <c r="A2528" s="197">
        <f t="shared" si="39"/>
        <v>2527</v>
      </c>
      <c r="B2528" s="176" t="s">
        <v>5146</v>
      </c>
      <c r="C2528" s="175" t="s">
        <v>5164</v>
      </c>
      <c r="D2528" s="175" t="s">
        <v>5165</v>
      </c>
      <c r="E2528" s="188" t="s">
        <v>3904</v>
      </c>
      <c r="F2528" s="175" t="s">
        <v>5166</v>
      </c>
      <c r="G2528" s="175" t="s">
        <v>5166</v>
      </c>
      <c r="H2528" s="176" t="s">
        <v>5167</v>
      </c>
      <c r="I2528" s="176" t="s">
        <v>5168</v>
      </c>
      <c r="J2528" s="176" t="s">
        <v>5169</v>
      </c>
      <c r="K2528" s="176" t="s">
        <v>5173</v>
      </c>
      <c r="L2528" s="301">
        <v>503000</v>
      </c>
    </row>
    <row r="2529" spans="1:12" ht="36" x14ac:dyDescent="0.2">
      <c r="A2529" s="197">
        <f t="shared" si="39"/>
        <v>2528</v>
      </c>
      <c r="B2529" s="176" t="s">
        <v>5146</v>
      </c>
      <c r="C2529" s="176" t="s">
        <v>5174</v>
      </c>
      <c r="D2529" s="175" t="s">
        <v>5175</v>
      </c>
      <c r="E2529" s="188" t="s">
        <v>2068</v>
      </c>
      <c r="F2529" s="176" t="s">
        <v>5176</v>
      </c>
      <c r="G2529" s="176" t="s">
        <v>5176</v>
      </c>
      <c r="H2529" s="176" t="s">
        <v>5177</v>
      </c>
      <c r="I2529" s="176" t="s">
        <v>5178</v>
      </c>
      <c r="J2529" s="176" t="s">
        <v>5179</v>
      </c>
      <c r="K2529" s="176" t="s">
        <v>5180</v>
      </c>
      <c r="L2529" s="301">
        <v>25000000</v>
      </c>
    </row>
    <row r="2530" spans="1:12" ht="36" x14ac:dyDescent="0.2">
      <c r="A2530" s="197">
        <f t="shared" si="39"/>
        <v>2529</v>
      </c>
      <c r="B2530" s="176" t="s">
        <v>5146</v>
      </c>
      <c r="C2530" s="176" t="s">
        <v>5174</v>
      </c>
      <c r="D2530" s="175" t="s">
        <v>5175</v>
      </c>
      <c r="E2530" s="188" t="s">
        <v>3717</v>
      </c>
      <c r="F2530" s="176" t="s">
        <v>5176</v>
      </c>
      <c r="G2530" s="176" t="s">
        <v>5176</v>
      </c>
      <c r="H2530" s="176" t="s">
        <v>5177</v>
      </c>
      <c r="I2530" s="176" t="s">
        <v>5178</v>
      </c>
      <c r="J2530" s="176" t="s">
        <v>5179</v>
      </c>
      <c r="K2530" s="176" t="s">
        <v>5180</v>
      </c>
      <c r="L2530" s="301">
        <v>28000000</v>
      </c>
    </row>
    <row r="2531" spans="1:12" ht="36" x14ac:dyDescent="0.2">
      <c r="A2531" s="197">
        <f t="shared" si="39"/>
        <v>2530</v>
      </c>
      <c r="B2531" s="176" t="s">
        <v>5146</v>
      </c>
      <c r="C2531" s="176" t="s">
        <v>5174</v>
      </c>
      <c r="D2531" s="175" t="s">
        <v>5175</v>
      </c>
      <c r="E2531" s="188" t="s">
        <v>5076</v>
      </c>
      <c r="F2531" s="176" t="s">
        <v>5176</v>
      </c>
      <c r="G2531" s="176" t="s">
        <v>5176</v>
      </c>
      <c r="H2531" s="176" t="s">
        <v>5177</v>
      </c>
      <c r="I2531" s="176" t="s">
        <v>5178</v>
      </c>
      <c r="J2531" s="176" t="s">
        <v>5179</v>
      </c>
      <c r="K2531" s="176" t="s">
        <v>5181</v>
      </c>
      <c r="L2531" s="301">
        <v>8000000</v>
      </c>
    </row>
    <row r="2532" spans="1:12" ht="36" x14ac:dyDescent="0.2">
      <c r="A2532" s="197">
        <f t="shared" si="39"/>
        <v>2531</v>
      </c>
      <c r="B2532" s="176" t="s">
        <v>5146</v>
      </c>
      <c r="C2532" s="176" t="s">
        <v>5174</v>
      </c>
      <c r="D2532" s="175" t="s">
        <v>5175</v>
      </c>
      <c r="E2532" s="188" t="s">
        <v>5077</v>
      </c>
      <c r="F2532" s="176" t="s">
        <v>5176</v>
      </c>
      <c r="G2532" s="176" t="s">
        <v>5176</v>
      </c>
      <c r="H2532" s="176" t="s">
        <v>5177</v>
      </c>
      <c r="I2532" s="176" t="s">
        <v>5178</v>
      </c>
      <c r="J2532" s="176" t="s">
        <v>5179</v>
      </c>
      <c r="K2532" s="176" t="s">
        <v>5182</v>
      </c>
      <c r="L2532" s="301">
        <v>6000000</v>
      </c>
    </row>
    <row r="2533" spans="1:12" ht="36" x14ac:dyDescent="0.2">
      <c r="A2533" s="197">
        <f t="shared" si="39"/>
        <v>2532</v>
      </c>
      <c r="B2533" s="176" t="s">
        <v>5146</v>
      </c>
      <c r="C2533" s="176" t="s">
        <v>5174</v>
      </c>
      <c r="D2533" s="175" t="s">
        <v>5175</v>
      </c>
      <c r="E2533" s="188" t="s">
        <v>5078</v>
      </c>
      <c r="F2533" s="176" t="s">
        <v>5176</v>
      </c>
      <c r="G2533" s="176" t="s">
        <v>5176</v>
      </c>
      <c r="H2533" s="176" t="s">
        <v>5177</v>
      </c>
      <c r="I2533" s="176" t="s">
        <v>5178</v>
      </c>
      <c r="J2533" s="176" t="s">
        <v>5179</v>
      </c>
      <c r="K2533" s="176" t="s">
        <v>5183</v>
      </c>
      <c r="L2533" s="301">
        <v>5000000</v>
      </c>
    </row>
    <row r="2534" spans="1:12" ht="36" x14ac:dyDescent="0.2">
      <c r="A2534" s="197">
        <f t="shared" si="39"/>
        <v>2533</v>
      </c>
      <c r="B2534" s="176" t="s">
        <v>5146</v>
      </c>
      <c r="C2534" s="176" t="s">
        <v>5174</v>
      </c>
      <c r="D2534" s="175" t="s">
        <v>5175</v>
      </c>
      <c r="E2534" s="188" t="s">
        <v>5079</v>
      </c>
      <c r="F2534" s="176" t="s">
        <v>5176</v>
      </c>
      <c r="G2534" s="176" t="s">
        <v>5176</v>
      </c>
      <c r="H2534" s="176" t="s">
        <v>5177</v>
      </c>
      <c r="I2534" s="176" t="s">
        <v>5178</v>
      </c>
      <c r="J2534" s="176" t="s">
        <v>5179</v>
      </c>
      <c r="K2534" s="176" t="s">
        <v>5184</v>
      </c>
      <c r="L2534" s="301">
        <v>1000000</v>
      </c>
    </row>
    <row r="2535" spans="1:12" ht="24" x14ac:dyDescent="0.2">
      <c r="A2535" s="197">
        <f t="shared" si="39"/>
        <v>2534</v>
      </c>
      <c r="B2535" s="176" t="s">
        <v>5146</v>
      </c>
      <c r="C2535" s="176" t="s">
        <v>5185</v>
      </c>
      <c r="D2535" s="175" t="s">
        <v>5186</v>
      </c>
      <c r="E2535" s="188" t="s">
        <v>82</v>
      </c>
      <c r="F2535" s="176" t="s">
        <v>5187</v>
      </c>
      <c r="G2535" s="176" t="s">
        <v>5187</v>
      </c>
      <c r="H2535" s="176" t="s">
        <v>5188</v>
      </c>
      <c r="I2535" s="176" t="s">
        <v>5189</v>
      </c>
      <c r="J2535" s="189" t="s">
        <v>5190</v>
      </c>
      <c r="K2535" s="176" t="s">
        <v>234</v>
      </c>
      <c r="L2535" s="312">
        <v>18750420</v>
      </c>
    </row>
    <row r="2536" spans="1:12" ht="24" x14ac:dyDescent="0.2">
      <c r="A2536" s="197">
        <f t="shared" si="39"/>
        <v>2535</v>
      </c>
      <c r="B2536" s="176" t="s">
        <v>5146</v>
      </c>
      <c r="C2536" s="176" t="s">
        <v>5185</v>
      </c>
      <c r="D2536" s="175" t="s">
        <v>5186</v>
      </c>
      <c r="E2536" s="188" t="s">
        <v>3787</v>
      </c>
      <c r="F2536" s="176" t="s">
        <v>5187</v>
      </c>
      <c r="G2536" s="176" t="s">
        <v>5187</v>
      </c>
      <c r="H2536" s="176" t="s">
        <v>5188</v>
      </c>
      <c r="I2536" s="176" t="s">
        <v>5191</v>
      </c>
      <c r="J2536" s="189" t="s">
        <v>5190</v>
      </c>
      <c r="K2536" s="176" t="s">
        <v>5192</v>
      </c>
      <c r="L2536" s="312">
        <v>1500240</v>
      </c>
    </row>
    <row r="2537" spans="1:12" ht="24" x14ac:dyDescent="0.2">
      <c r="A2537" s="197">
        <f t="shared" si="39"/>
        <v>2536</v>
      </c>
      <c r="B2537" s="176" t="s">
        <v>5146</v>
      </c>
      <c r="C2537" s="176" t="s">
        <v>5185</v>
      </c>
      <c r="D2537" s="175" t="s">
        <v>5186</v>
      </c>
      <c r="E2537" s="188" t="s">
        <v>5193</v>
      </c>
      <c r="F2537" s="176" t="s">
        <v>5187</v>
      </c>
      <c r="G2537" s="176" t="s">
        <v>5187</v>
      </c>
      <c r="H2537" s="176" t="s">
        <v>5188</v>
      </c>
      <c r="I2537" s="176" t="s">
        <v>5194</v>
      </c>
      <c r="J2537" s="189" t="s">
        <v>5190</v>
      </c>
      <c r="K2537" s="176" t="s">
        <v>5195</v>
      </c>
      <c r="L2537" s="312">
        <v>756298</v>
      </c>
    </row>
    <row r="2538" spans="1:12" ht="48" x14ac:dyDescent="0.2">
      <c r="A2538" s="197">
        <f t="shared" si="39"/>
        <v>2537</v>
      </c>
      <c r="B2538" s="176" t="s">
        <v>5237</v>
      </c>
      <c r="C2538" s="176" t="s">
        <v>5238</v>
      </c>
      <c r="D2538" s="176" t="s">
        <v>481</v>
      </c>
      <c r="E2538" s="176" t="s">
        <v>5239</v>
      </c>
      <c r="F2538" s="176" t="s">
        <v>5240</v>
      </c>
      <c r="G2538" s="176" t="s">
        <v>5240</v>
      </c>
      <c r="H2538" s="176" t="s">
        <v>5241</v>
      </c>
      <c r="I2538" s="176" t="s">
        <v>5242</v>
      </c>
      <c r="J2538" s="176" t="s">
        <v>5243</v>
      </c>
      <c r="K2538" s="176" t="s">
        <v>5244</v>
      </c>
      <c r="L2538" s="220" t="s">
        <v>5245</v>
      </c>
    </row>
    <row r="2539" spans="1:12" ht="48" x14ac:dyDescent="0.2">
      <c r="A2539" s="197">
        <f t="shared" si="39"/>
        <v>2538</v>
      </c>
      <c r="B2539" s="176" t="s">
        <v>5237</v>
      </c>
      <c r="C2539" s="176" t="s">
        <v>5238</v>
      </c>
      <c r="D2539" s="176" t="s">
        <v>481</v>
      </c>
      <c r="E2539" s="176" t="s">
        <v>5239</v>
      </c>
      <c r="F2539" s="176" t="s">
        <v>5240</v>
      </c>
      <c r="G2539" s="176" t="s">
        <v>5240</v>
      </c>
      <c r="H2539" s="176" t="s">
        <v>5241</v>
      </c>
      <c r="I2539" s="176" t="s">
        <v>5242</v>
      </c>
      <c r="J2539" s="176" t="s">
        <v>5243</v>
      </c>
      <c r="K2539" s="176" t="s">
        <v>5246</v>
      </c>
      <c r="L2539" s="220" t="s">
        <v>5247</v>
      </c>
    </row>
    <row r="2540" spans="1:12" ht="48" x14ac:dyDescent="0.2">
      <c r="A2540" s="197">
        <f t="shared" si="39"/>
        <v>2539</v>
      </c>
      <c r="B2540" s="176" t="s">
        <v>5237</v>
      </c>
      <c r="C2540" s="176" t="s">
        <v>5238</v>
      </c>
      <c r="D2540" s="176" t="s">
        <v>481</v>
      </c>
      <c r="E2540" s="176" t="s">
        <v>5239</v>
      </c>
      <c r="F2540" s="176" t="s">
        <v>5240</v>
      </c>
      <c r="G2540" s="176" t="s">
        <v>5240</v>
      </c>
      <c r="H2540" s="176" t="s">
        <v>5241</v>
      </c>
      <c r="I2540" s="176" t="s">
        <v>5242</v>
      </c>
      <c r="J2540" s="176" t="s">
        <v>5243</v>
      </c>
      <c r="K2540" s="176" t="s">
        <v>3189</v>
      </c>
      <c r="L2540" s="220" t="s">
        <v>5248</v>
      </c>
    </row>
    <row r="2541" spans="1:12" ht="48" x14ac:dyDescent="0.2">
      <c r="A2541" s="197">
        <f t="shared" si="39"/>
        <v>2540</v>
      </c>
      <c r="B2541" s="176" t="s">
        <v>5237</v>
      </c>
      <c r="C2541" s="176" t="s">
        <v>5238</v>
      </c>
      <c r="D2541" s="176" t="s">
        <v>481</v>
      </c>
      <c r="E2541" s="176" t="s">
        <v>5239</v>
      </c>
      <c r="F2541" s="176" t="s">
        <v>5240</v>
      </c>
      <c r="G2541" s="176" t="s">
        <v>5240</v>
      </c>
      <c r="H2541" s="176" t="s">
        <v>5241</v>
      </c>
      <c r="I2541" s="176" t="s">
        <v>5242</v>
      </c>
      <c r="J2541" s="176" t="s">
        <v>5243</v>
      </c>
      <c r="K2541" s="176" t="s">
        <v>5249</v>
      </c>
      <c r="L2541" s="220" t="s">
        <v>5250</v>
      </c>
    </row>
    <row r="2542" spans="1:12" ht="60" x14ac:dyDescent="0.2">
      <c r="A2542" s="197">
        <f t="shared" si="39"/>
        <v>2541</v>
      </c>
      <c r="B2542" s="176" t="s">
        <v>5237</v>
      </c>
      <c r="C2542" s="176" t="s">
        <v>5251</v>
      </c>
      <c r="D2542" s="176" t="s">
        <v>5252</v>
      </c>
      <c r="E2542" s="176" t="s">
        <v>5253</v>
      </c>
      <c r="F2542" s="176" t="s">
        <v>5254</v>
      </c>
      <c r="G2542" s="176" t="s">
        <v>5254</v>
      </c>
      <c r="H2542" s="176" t="s">
        <v>5255</v>
      </c>
      <c r="I2542" s="176" t="s">
        <v>5256</v>
      </c>
      <c r="J2542" s="176" t="s">
        <v>5257</v>
      </c>
      <c r="K2542" s="176" t="s">
        <v>5258</v>
      </c>
      <c r="L2542" s="220">
        <v>445590.91166666668</v>
      </c>
    </row>
    <row r="2543" spans="1:12" ht="60" x14ac:dyDescent="0.2">
      <c r="A2543" s="197">
        <f t="shared" si="39"/>
        <v>2542</v>
      </c>
      <c r="B2543" s="176" t="s">
        <v>5237</v>
      </c>
      <c r="C2543" s="176" t="s">
        <v>5251</v>
      </c>
      <c r="D2543" s="176" t="s">
        <v>5252</v>
      </c>
      <c r="E2543" s="176" t="s">
        <v>5253</v>
      </c>
      <c r="F2543" s="176" t="s">
        <v>5254</v>
      </c>
      <c r="G2543" s="176" t="s">
        <v>5254</v>
      </c>
      <c r="H2543" s="176" t="s">
        <v>5255</v>
      </c>
      <c r="I2543" s="176" t="s">
        <v>5256</v>
      </c>
      <c r="J2543" s="176" t="s">
        <v>5257</v>
      </c>
      <c r="K2543" s="176" t="s">
        <v>5259</v>
      </c>
      <c r="L2543" s="220">
        <v>1522892.2966666666</v>
      </c>
    </row>
    <row r="2544" spans="1:12" ht="60" x14ac:dyDescent="0.2">
      <c r="A2544" s="197">
        <f t="shared" si="39"/>
        <v>2543</v>
      </c>
      <c r="B2544" s="176" t="s">
        <v>5237</v>
      </c>
      <c r="C2544" s="176" t="s">
        <v>5251</v>
      </c>
      <c r="D2544" s="176" t="s">
        <v>5252</v>
      </c>
      <c r="E2544" s="176" t="s">
        <v>5253</v>
      </c>
      <c r="F2544" s="176" t="s">
        <v>5254</v>
      </c>
      <c r="G2544" s="176" t="s">
        <v>5254</v>
      </c>
      <c r="H2544" s="176" t="s">
        <v>5255</v>
      </c>
      <c r="I2544" s="176" t="s">
        <v>5256</v>
      </c>
      <c r="J2544" s="176" t="s">
        <v>5257</v>
      </c>
      <c r="K2544" s="176" t="s">
        <v>5260</v>
      </c>
      <c r="L2544" s="220">
        <v>589941.77333333332</v>
      </c>
    </row>
    <row r="2545" spans="1:12" ht="60" x14ac:dyDescent="0.2">
      <c r="A2545" s="197">
        <f t="shared" si="39"/>
        <v>2544</v>
      </c>
      <c r="B2545" s="176" t="s">
        <v>5237</v>
      </c>
      <c r="C2545" s="176" t="s">
        <v>5251</v>
      </c>
      <c r="D2545" s="176" t="s">
        <v>5252</v>
      </c>
      <c r="E2545" s="176" t="s">
        <v>5253</v>
      </c>
      <c r="F2545" s="176" t="s">
        <v>5254</v>
      </c>
      <c r="G2545" s="176" t="s">
        <v>5254</v>
      </c>
      <c r="H2545" s="176" t="s">
        <v>5255</v>
      </c>
      <c r="I2545" s="176" t="s">
        <v>5256</v>
      </c>
      <c r="J2545" s="176" t="s">
        <v>5257</v>
      </c>
      <c r="K2545" s="176" t="s">
        <v>5261</v>
      </c>
      <c r="L2545" s="220">
        <v>218888.54833333334</v>
      </c>
    </row>
    <row r="2546" spans="1:12" ht="60" x14ac:dyDescent="0.2">
      <c r="A2546" s="197">
        <f t="shared" si="39"/>
        <v>2545</v>
      </c>
      <c r="B2546" s="176" t="s">
        <v>5237</v>
      </c>
      <c r="C2546" s="176" t="s">
        <v>5251</v>
      </c>
      <c r="D2546" s="176" t="s">
        <v>5252</v>
      </c>
      <c r="E2546" s="176" t="s">
        <v>5253</v>
      </c>
      <c r="F2546" s="176" t="s">
        <v>5254</v>
      </c>
      <c r="G2546" s="176" t="s">
        <v>5254</v>
      </c>
      <c r="H2546" s="176" t="s">
        <v>5255</v>
      </c>
      <c r="I2546" s="176" t="s">
        <v>5256</v>
      </c>
      <c r="J2546" s="176" t="s">
        <v>5257</v>
      </c>
      <c r="K2546" s="176" t="s">
        <v>5262</v>
      </c>
      <c r="L2546" s="220">
        <v>717890.16833333333</v>
      </c>
    </row>
    <row r="2547" spans="1:12" ht="60" x14ac:dyDescent="0.2">
      <c r="A2547" s="197">
        <f t="shared" si="39"/>
        <v>2546</v>
      </c>
      <c r="B2547" s="176" t="s">
        <v>5237</v>
      </c>
      <c r="C2547" s="176" t="s">
        <v>5251</v>
      </c>
      <c r="D2547" s="176" t="s">
        <v>5252</v>
      </c>
      <c r="E2547" s="176" t="s">
        <v>5253</v>
      </c>
      <c r="F2547" s="176" t="s">
        <v>5254</v>
      </c>
      <c r="G2547" s="176" t="s">
        <v>5254</v>
      </c>
      <c r="H2547" s="176" t="s">
        <v>5255</v>
      </c>
      <c r="I2547" s="176" t="s">
        <v>5256</v>
      </c>
      <c r="J2547" s="176" t="s">
        <v>5257</v>
      </c>
      <c r="K2547" s="176" t="s">
        <v>5263</v>
      </c>
      <c r="L2547" s="220">
        <v>63432.256666666661</v>
      </c>
    </row>
    <row r="2548" spans="1:12" ht="60" x14ac:dyDescent="0.2">
      <c r="A2548" s="197">
        <f t="shared" si="39"/>
        <v>2547</v>
      </c>
      <c r="B2548" s="176" t="s">
        <v>5237</v>
      </c>
      <c r="C2548" s="176" t="s">
        <v>5251</v>
      </c>
      <c r="D2548" s="176" t="s">
        <v>5252</v>
      </c>
      <c r="E2548" s="176" t="s">
        <v>5253</v>
      </c>
      <c r="F2548" s="176" t="s">
        <v>5254</v>
      </c>
      <c r="G2548" s="176" t="s">
        <v>5254</v>
      </c>
      <c r="H2548" s="176" t="s">
        <v>5255</v>
      </c>
      <c r="I2548" s="176" t="s">
        <v>5256</v>
      </c>
      <c r="J2548" s="176" t="s">
        <v>5257</v>
      </c>
      <c r="K2548" s="176" t="s">
        <v>5264</v>
      </c>
      <c r="L2548" s="220">
        <v>790048.02333333332</v>
      </c>
    </row>
    <row r="2549" spans="1:12" ht="60" x14ac:dyDescent="0.2">
      <c r="A2549" s="197">
        <f t="shared" si="39"/>
        <v>2548</v>
      </c>
      <c r="B2549" s="176" t="s">
        <v>5237</v>
      </c>
      <c r="C2549" s="176" t="s">
        <v>5251</v>
      </c>
      <c r="D2549" s="176" t="s">
        <v>5252</v>
      </c>
      <c r="E2549" s="176" t="s">
        <v>5253</v>
      </c>
      <c r="F2549" s="176" t="s">
        <v>5254</v>
      </c>
      <c r="G2549" s="176" t="s">
        <v>5254</v>
      </c>
      <c r="H2549" s="176" t="s">
        <v>5255</v>
      </c>
      <c r="I2549" s="176" t="s">
        <v>5256</v>
      </c>
      <c r="J2549" s="176" t="s">
        <v>5257</v>
      </c>
      <c r="K2549" s="176" t="s">
        <v>5265</v>
      </c>
      <c r="L2549" s="220">
        <v>3358360.4183333335</v>
      </c>
    </row>
    <row r="2550" spans="1:12" ht="60" x14ac:dyDescent="0.2">
      <c r="A2550" s="197">
        <f t="shared" si="39"/>
        <v>2549</v>
      </c>
      <c r="B2550" s="176" t="s">
        <v>5237</v>
      </c>
      <c r="C2550" s="176" t="s">
        <v>5251</v>
      </c>
      <c r="D2550" s="176" t="s">
        <v>5252</v>
      </c>
      <c r="E2550" s="176" t="s">
        <v>5253</v>
      </c>
      <c r="F2550" s="176" t="s">
        <v>5254</v>
      </c>
      <c r="G2550" s="176" t="s">
        <v>5254</v>
      </c>
      <c r="H2550" s="176" t="s">
        <v>5255</v>
      </c>
      <c r="I2550" s="176" t="s">
        <v>5256</v>
      </c>
      <c r="J2550" s="176" t="s">
        <v>5257</v>
      </c>
      <c r="K2550" s="176" t="s">
        <v>5266</v>
      </c>
      <c r="L2550" s="220">
        <v>178021.21333333335</v>
      </c>
    </row>
    <row r="2551" spans="1:12" ht="60" x14ac:dyDescent="0.2">
      <c r="A2551" s="197">
        <f t="shared" si="39"/>
        <v>2550</v>
      </c>
      <c r="B2551" s="176" t="s">
        <v>5237</v>
      </c>
      <c r="C2551" s="176" t="s">
        <v>5251</v>
      </c>
      <c r="D2551" s="176" t="s">
        <v>5252</v>
      </c>
      <c r="E2551" s="176" t="s">
        <v>5253</v>
      </c>
      <c r="F2551" s="176" t="s">
        <v>5254</v>
      </c>
      <c r="G2551" s="176" t="s">
        <v>5254</v>
      </c>
      <c r="H2551" s="176" t="s">
        <v>5255</v>
      </c>
      <c r="I2551" s="176" t="s">
        <v>5256</v>
      </c>
      <c r="J2551" s="176" t="s">
        <v>5257</v>
      </c>
      <c r="K2551" s="176" t="s">
        <v>5267</v>
      </c>
      <c r="L2551" s="220">
        <v>1326890.5833333333</v>
      </c>
    </row>
    <row r="2552" spans="1:12" ht="60" x14ac:dyDescent="0.2">
      <c r="A2552" s="197">
        <f t="shared" si="39"/>
        <v>2551</v>
      </c>
      <c r="B2552" s="176" t="s">
        <v>5237</v>
      </c>
      <c r="C2552" s="176" t="s">
        <v>5251</v>
      </c>
      <c r="D2552" s="176" t="s">
        <v>5252</v>
      </c>
      <c r="E2552" s="176" t="s">
        <v>5253</v>
      </c>
      <c r="F2552" s="176" t="s">
        <v>5254</v>
      </c>
      <c r="G2552" s="176" t="s">
        <v>5254</v>
      </c>
      <c r="H2552" s="176" t="s">
        <v>5255</v>
      </c>
      <c r="I2552" s="176" t="s">
        <v>5256</v>
      </c>
      <c r="J2552" s="176" t="s">
        <v>5257</v>
      </c>
      <c r="K2552" s="176" t="s">
        <v>5268</v>
      </c>
      <c r="L2552" s="220">
        <v>512711.86333333334</v>
      </c>
    </row>
    <row r="2553" spans="1:12" ht="60" x14ac:dyDescent="0.2">
      <c r="A2553" s="197">
        <f t="shared" si="39"/>
        <v>2552</v>
      </c>
      <c r="B2553" s="176" t="s">
        <v>5237</v>
      </c>
      <c r="C2553" s="176" t="s">
        <v>5251</v>
      </c>
      <c r="D2553" s="176" t="s">
        <v>5252</v>
      </c>
      <c r="E2553" s="176" t="s">
        <v>5253</v>
      </c>
      <c r="F2553" s="176" t="s">
        <v>5254</v>
      </c>
      <c r="G2553" s="176" t="s">
        <v>5254</v>
      </c>
      <c r="H2553" s="176" t="s">
        <v>5255</v>
      </c>
      <c r="I2553" s="176" t="s">
        <v>5256</v>
      </c>
      <c r="J2553" s="176" t="s">
        <v>5257</v>
      </c>
      <c r="K2553" s="176" t="s">
        <v>5269</v>
      </c>
      <c r="L2553" s="220">
        <v>1324120.24</v>
      </c>
    </row>
    <row r="2554" spans="1:12" ht="60" x14ac:dyDescent="0.2">
      <c r="A2554" s="197">
        <f t="shared" si="39"/>
        <v>2553</v>
      </c>
      <c r="B2554" s="176" t="s">
        <v>5237</v>
      </c>
      <c r="C2554" s="176" t="s">
        <v>5251</v>
      </c>
      <c r="D2554" s="176" t="s">
        <v>5252</v>
      </c>
      <c r="E2554" s="176" t="s">
        <v>5253</v>
      </c>
      <c r="F2554" s="176" t="s">
        <v>5254</v>
      </c>
      <c r="G2554" s="176" t="s">
        <v>5254</v>
      </c>
      <c r="H2554" s="176" t="s">
        <v>5255</v>
      </c>
      <c r="I2554" s="176" t="s">
        <v>5256</v>
      </c>
      <c r="J2554" s="176" t="s">
        <v>5257</v>
      </c>
      <c r="K2554" s="176" t="s">
        <v>5270</v>
      </c>
      <c r="L2554" s="220">
        <v>807951.16500000004</v>
      </c>
    </row>
    <row r="2555" spans="1:12" ht="60" x14ac:dyDescent="0.2">
      <c r="A2555" s="197">
        <f t="shared" si="39"/>
        <v>2554</v>
      </c>
      <c r="B2555" s="176" t="s">
        <v>5237</v>
      </c>
      <c r="C2555" s="176" t="s">
        <v>5251</v>
      </c>
      <c r="D2555" s="176" t="s">
        <v>5252</v>
      </c>
      <c r="E2555" s="176" t="s">
        <v>5253</v>
      </c>
      <c r="F2555" s="176" t="s">
        <v>5254</v>
      </c>
      <c r="G2555" s="176" t="s">
        <v>5254</v>
      </c>
      <c r="H2555" s="176" t="s">
        <v>5255</v>
      </c>
      <c r="I2555" s="176" t="s">
        <v>5256</v>
      </c>
      <c r="J2555" s="176" t="s">
        <v>5257</v>
      </c>
      <c r="K2555" s="176" t="s">
        <v>5271</v>
      </c>
      <c r="L2555" s="220">
        <v>902459.375</v>
      </c>
    </row>
    <row r="2556" spans="1:12" ht="60" x14ac:dyDescent="0.2">
      <c r="A2556" s="197">
        <f t="shared" si="39"/>
        <v>2555</v>
      </c>
      <c r="B2556" s="176" t="s">
        <v>5237</v>
      </c>
      <c r="C2556" s="176" t="s">
        <v>5251</v>
      </c>
      <c r="D2556" s="176" t="s">
        <v>5252</v>
      </c>
      <c r="E2556" s="176" t="s">
        <v>5253</v>
      </c>
      <c r="F2556" s="176" t="s">
        <v>5254</v>
      </c>
      <c r="G2556" s="176" t="s">
        <v>5254</v>
      </c>
      <c r="H2556" s="176" t="s">
        <v>5255</v>
      </c>
      <c r="I2556" s="176" t="s">
        <v>5256</v>
      </c>
      <c r="J2556" s="176" t="s">
        <v>5257</v>
      </c>
      <c r="K2556" s="176" t="s">
        <v>5272</v>
      </c>
      <c r="L2556" s="220">
        <v>775628.83000000007</v>
      </c>
    </row>
    <row r="2557" spans="1:12" ht="60" x14ac:dyDescent="0.2">
      <c r="A2557" s="197">
        <f t="shared" si="39"/>
        <v>2556</v>
      </c>
      <c r="B2557" s="176" t="s">
        <v>5237</v>
      </c>
      <c r="C2557" s="176" t="s">
        <v>5251</v>
      </c>
      <c r="D2557" s="176" t="s">
        <v>5252</v>
      </c>
      <c r="E2557" s="176" t="s">
        <v>5253</v>
      </c>
      <c r="F2557" s="176" t="s">
        <v>5254</v>
      </c>
      <c r="G2557" s="176" t="s">
        <v>5254</v>
      </c>
      <c r="H2557" s="176" t="s">
        <v>5255</v>
      </c>
      <c r="I2557" s="176" t="s">
        <v>5256</v>
      </c>
      <c r="J2557" s="176" t="s">
        <v>5257</v>
      </c>
      <c r="K2557" s="176" t="s">
        <v>5273</v>
      </c>
      <c r="L2557" s="220">
        <v>879094.00166666659</v>
      </c>
    </row>
    <row r="2558" spans="1:12" ht="60" x14ac:dyDescent="0.2">
      <c r="A2558" s="197">
        <f t="shared" si="39"/>
        <v>2557</v>
      </c>
      <c r="B2558" s="176" t="s">
        <v>5237</v>
      </c>
      <c r="C2558" s="176" t="s">
        <v>5251</v>
      </c>
      <c r="D2558" s="176" t="s">
        <v>5252</v>
      </c>
      <c r="E2558" s="176" t="s">
        <v>5253</v>
      </c>
      <c r="F2558" s="176" t="s">
        <v>5254</v>
      </c>
      <c r="G2558" s="176" t="s">
        <v>5254</v>
      </c>
      <c r="H2558" s="176" t="s">
        <v>5255</v>
      </c>
      <c r="I2558" s="176" t="s">
        <v>5256</v>
      </c>
      <c r="J2558" s="176" t="s">
        <v>5257</v>
      </c>
      <c r="K2558" s="176" t="s">
        <v>5274</v>
      </c>
      <c r="L2558" s="220">
        <v>3401179.26</v>
      </c>
    </row>
    <row r="2559" spans="1:12" ht="60" x14ac:dyDescent="0.2">
      <c r="A2559" s="197">
        <f t="shared" si="39"/>
        <v>2558</v>
      </c>
      <c r="B2559" s="176" t="s">
        <v>5237</v>
      </c>
      <c r="C2559" s="176" t="s">
        <v>5251</v>
      </c>
      <c r="D2559" s="176" t="s">
        <v>5252</v>
      </c>
      <c r="E2559" s="176" t="s">
        <v>5253</v>
      </c>
      <c r="F2559" s="176" t="s">
        <v>5254</v>
      </c>
      <c r="G2559" s="176" t="s">
        <v>5254</v>
      </c>
      <c r="H2559" s="176" t="s">
        <v>5255</v>
      </c>
      <c r="I2559" s="176" t="s">
        <v>5256</v>
      </c>
      <c r="J2559" s="176" t="s">
        <v>5257</v>
      </c>
      <c r="K2559" s="176" t="s">
        <v>5275</v>
      </c>
      <c r="L2559" s="220">
        <v>841733.8716666667</v>
      </c>
    </row>
    <row r="2560" spans="1:12" ht="60" x14ac:dyDescent="0.2">
      <c r="A2560" s="197">
        <f t="shared" si="39"/>
        <v>2559</v>
      </c>
      <c r="B2560" s="176" t="s">
        <v>5237</v>
      </c>
      <c r="C2560" s="176" t="s">
        <v>5251</v>
      </c>
      <c r="D2560" s="176" t="s">
        <v>5252</v>
      </c>
      <c r="E2560" s="176" t="s">
        <v>5253</v>
      </c>
      <c r="F2560" s="176" t="s">
        <v>5254</v>
      </c>
      <c r="G2560" s="176" t="s">
        <v>5254</v>
      </c>
      <c r="H2560" s="176" t="s">
        <v>5255</v>
      </c>
      <c r="I2560" s="176" t="s">
        <v>5256</v>
      </c>
      <c r="J2560" s="176" t="s">
        <v>5257</v>
      </c>
      <c r="K2560" s="176" t="s">
        <v>5276</v>
      </c>
      <c r="L2560" s="220">
        <v>822650.68666666665</v>
      </c>
    </row>
    <row r="2561" spans="1:12" ht="60" x14ac:dyDescent="0.2">
      <c r="A2561" s="197">
        <f t="shared" si="39"/>
        <v>2560</v>
      </c>
      <c r="B2561" s="176" t="s">
        <v>5237</v>
      </c>
      <c r="C2561" s="176" t="s">
        <v>5251</v>
      </c>
      <c r="D2561" s="176" t="s">
        <v>5252</v>
      </c>
      <c r="E2561" s="176" t="s">
        <v>5253</v>
      </c>
      <c r="F2561" s="176" t="s">
        <v>5254</v>
      </c>
      <c r="G2561" s="176" t="s">
        <v>5254</v>
      </c>
      <c r="H2561" s="176" t="s">
        <v>5255</v>
      </c>
      <c r="I2561" s="176" t="s">
        <v>5256</v>
      </c>
      <c r="J2561" s="176" t="s">
        <v>5257</v>
      </c>
      <c r="K2561" s="176" t="s">
        <v>5277</v>
      </c>
      <c r="L2561" s="220">
        <v>756648.63833333331</v>
      </c>
    </row>
    <row r="2562" spans="1:12" ht="60" x14ac:dyDescent="0.2">
      <c r="A2562" s="197">
        <f t="shared" si="39"/>
        <v>2561</v>
      </c>
      <c r="B2562" s="176" t="s">
        <v>5237</v>
      </c>
      <c r="C2562" s="176" t="s">
        <v>5251</v>
      </c>
      <c r="D2562" s="176" t="s">
        <v>5252</v>
      </c>
      <c r="E2562" s="176" t="s">
        <v>5253</v>
      </c>
      <c r="F2562" s="176" t="s">
        <v>5254</v>
      </c>
      <c r="G2562" s="176" t="s">
        <v>5254</v>
      </c>
      <c r="H2562" s="176" t="s">
        <v>5255</v>
      </c>
      <c r="I2562" s="176" t="s">
        <v>5256</v>
      </c>
      <c r="J2562" s="176" t="s">
        <v>5257</v>
      </c>
      <c r="K2562" s="176" t="s">
        <v>5274</v>
      </c>
      <c r="L2562" s="220">
        <v>3401179.26</v>
      </c>
    </row>
    <row r="2563" spans="1:12" ht="60" x14ac:dyDescent="0.2">
      <c r="A2563" s="197">
        <f t="shared" si="39"/>
        <v>2562</v>
      </c>
      <c r="B2563" s="176" t="s">
        <v>5237</v>
      </c>
      <c r="C2563" s="176" t="s">
        <v>5251</v>
      </c>
      <c r="D2563" s="176" t="s">
        <v>5252</v>
      </c>
      <c r="E2563" s="176" t="s">
        <v>5253</v>
      </c>
      <c r="F2563" s="176" t="s">
        <v>5254</v>
      </c>
      <c r="G2563" s="176" t="s">
        <v>5254</v>
      </c>
      <c r="H2563" s="176" t="s">
        <v>5255</v>
      </c>
      <c r="I2563" s="176" t="s">
        <v>5256</v>
      </c>
      <c r="J2563" s="176" t="s">
        <v>5257</v>
      </c>
      <c r="K2563" s="176" t="s">
        <v>5278</v>
      </c>
      <c r="L2563" s="220">
        <v>761370</v>
      </c>
    </row>
    <row r="2564" spans="1:12" ht="60" x14ac:dyDescent="0.2">
      <c r="A2564" s="197">
        <f t="shared" si="39"/>
        <v>2563</v>
      </c>
      <c r="B2564" s="176" t="s">
        <v>5237</v>
      </c>
      <c r="C2564" s="176" t="s">
        <v>5251</v>
      </c>
      <c r="D2564" s="176" t="s">
        <v>5252</v>
      </c>
      <c r="E2564" s="176" t="s">
        <v>5253</v>
      </c>
      <c r="F2564" s="176" t="s">
        <v>5254</v>
      </c>
      <c r="G2564" s="176" t="s">
        <v>5254</v>
      </c>
      <c r="H2564" s="176" t="s">
        <v>5255</v>
      </c>
      <c r="I2564" s="176" t="s">
        <v>5256</v>
      </c>
      <c r="J2564" s="176" t="s">
        <v>5257</v>
      </c>
      <c r="K2564" s="176" t="s">
        <v>5279</v>
      </c>
      <c r="L2564" s="220">
        <v>1342410.42</v>
      </c>
    </row>
    <row r="2565" spans="1:12" ht="60" x14ac:dyDescent="0.2">
      <c r="A2565" s="197">
        <f t="shared" si="39"/>
        <v>2564</v>
      </c>
      <c r="B2565" s="176" t="s">
        <v>5237</v>
      </c>
      <c r="C2565" s="176" t="s">
        <v>5251</v>
      </c>
      <c r="D2565" s="176" t="s">
        <v>5252</v>
      </c>
      <c r="E2565" s="176" t="s">
        <v>5253</v>
      </c>
      <c r="F2565" s="176" t="s">
        <v>5254</v>
      </c>
      <c r="G2565" s="176" t="s">
        <v>5254</v>
      </c>
      <c r="H2565" s="176" t="s">
        <v>5255</v>
      </c>
      <c r="I2565" s="176" t="s">
        <v>5256</v>
      </c>
      <c r="J2565" s="176" t="s">
        <v>5257</v>
      </c>
      <c r="K2565" s="176" t="s">
        <v>5272</v>
      </c>
      <c r="L2565" s="220">
        <v>775628.83000000007</v>
      </c>
    </row>
    <row r="2566" spans="1:12" ht="60" x14ac:dyDescent="0.2">
      <c r="A2566" s="197">
        <f t="shared" ref="A2566:A2629" si="40">A2565+1</f>
        <v>2565</v>
      </c>
      <c r="B2566" s="176" t="s">
        <v>5237</v>
      </c>
      <c r="C2566" s="176" t="s">
        <v>5251</v>
      </c>
      <c r="D2566" s="176" t="s">
        <v>5252</v>
      </c>
      <c r="E2566" s="176" t="s">
        <v>5253</v>
      </c>
      <c r="F2566" s="176" t="s">
        <v>5254</v>
      </c>
      <c r="G2566" s="176" t="s">
        <v>5254</v>
      </c>
      <c r="H2566" s="176" t="s">
        <v>5255</v>
      </c>
      <c r="I2566" s="176" t="s">
        <v>5256</v>
      </c>
      <c r="J2566" s="176" t="s">
        <v>5257</v>
      </c>
      <c r="K2566" s="176" t="s">
        <v>5280</v>
      </c>
      <c r="L2566" s="220">
        <v>2240395.4766666666</v>
      </c>
    </row>
    <row r="2567" spans="1:12" ht="60" x14ac:dyDescent="0.2">
      <c r="A2567" s="197">
        <f t="shared" si="40"/>
        <v>2566</v>
      </c>
      <c r="B2567" s="176" t="s">
        <v>5237</v>
      </c>
      <c r="C2567" s="176" t="s">
        <v>5251</v>
      </c>
      <c r="D2567" s="176" t="s">
        <v>5252</v>
      </c>
      <c r="E2567" s="176" t="s">
        <v>5253</v>
      </c>
      <c r="F2567" s="176" t="s">
        <v>5254</v>
      </c>
      <c r="G2567" s="176" t="s">
        <v>5254</v>
      </c>
      <c r="H2567" s="176" t="s">
        <v>5255</v>
      </c>
      <c r="I2567" s="176" t="s">
        <v>5256</v>
      </c>
      <c r="J2567" s="176" t="s">
        <v>5257</v>
      </c>
      <c r="K2567" s="176" t="s">
        <v>5281</v>
      </c>
      <c r="L2567" s="220">
        <v>1939279.0833333333</v>
      </c>
    </row>
    <row r="2568" spans="1:12" ht="60" x14ac:dyDescent="0.2">
      <c r="A2568" s="197">
        <f t="shared" si="40"/>
        <v>2567</v>
      </c>
      <c r="B2568" s="176" t="s">
        <v>5237</v>
      </c>
      <c r="C2568" s="176" t="s">
        <v>5251</v>
      </c>
      <c r="D2568" s="176" t="s">
        <v>5252</v>
      </c>
      <c r="E2568" s="176" t="s">
        <v>5253</v>
      </c>
      <c r="F2568" s="176" t="s">
        <v>5254</v>
      </c>
      <c r="G2568" s="176" t="s">
        <v>5254</v>
      </c>
      <c r="H2568" s="176" t="s">
        <v>5255</v>
      </c>
      <c r="I2568" s="176" t="s">
        <v>5256</v>
      </c>
      <c r="J2568" s="176" t="s">
        <v>5257</v>
      </c>
      <c r="K2568" s="176" t="s">
        <v>5282</v>
      </c>
      <c r="L2568" s="220">
        <v>6968281.3166666664</v>
      </c>
    </row>
    <row r="2569" spans="1:12" ht="60" x14ac:dyDescent="0.2">
      <c r="A2569" s="197">
        <f t="shared" si="40"/>
        <v>2568</v>
      </c>
      <c r="B2569" s="176" t="s">
        <v>5237</v>
      </c>
      <c r="C2569" s="176" t="s">
        <v>5251</v>
      </c>
      <c r="D2569" s="176" t="s">
        <v>5252</v>
      </c>
      <c r="E2569" s="176" t="s">
        <v>5253</v>
      </c>
      <c r="F2569" s="176" t="s">
        <v>5254</v>
      </c>
      <c r="G2569" s="176" t="s">
        <v>5254</v>
      </c>
      <c r="H2569" s="176" t="s">
        <v>5255</v>
      </c>
      <c r="I2569" s="176" t="s">
        <v>5256</v>
      </c>
      <c r="J2569" s="176" t="s">
        <v>5257</v>
      </c>
      <c r="K2569" s="176" t="s">
        <v>5283</v>
      </c>
      <c r="L2569" s="220">
        <v>6481494.4266666668</v>
      </c>
    </row>
    <row r="2570" spans="1:12" ht="60" x14ac:dyDescent="0.2">
      <c r="A2570" s="197">
        <f t="shared" si="40"/>
        <v>2569</v>
      </c>
      <c r="B2570" s="176" t="s">
        <v>5237</v>
      </c>
      <c r="C2570" s="176" t="s">
        <v>5251</v>
      </c>
      <c r="D2570" s="176" t="s">
        <v>5252</v>
      </c>
      <c r="E2570" s="176" t="s">
        <v>5253</v>
      </c>
      <c r="F2570" s="176" t="s">
        <v>5254</v>
      </c>
      <c r="G2570" s="176" t="s">
        <v>5254</v>
      </c>
      <c r="H2570" s="176" t="s">
        <v>5255</v>
      </c>
      <c r="I2570" s="176" t="s">
        <v>5256</v>
      </c>
      <c r="J2570" s="176" t="s">
        <v>5257</v>
      </c>
      <c r="K2570" s="176" t="s">
        <v>5284</v>
      </c>
      <c r="L2570" s="220">
        <v>933922.80166666664</v>
      </c>
    </row>
    <row r="2571" spans="1:12" ht="60" x14ac:dyDescent="0.2">
      <c r="A2571" s="197">
        <f t="shared" si="40"/>
        <v>2570</v>
      </c>
      <c r="B2571" s="176" t="s">
        <v>5237</v>
      </c>
      <c r="C2571" s="176" t="s">
        <v>5251</v>
      </c>
      <c r="D2571" s="176" t="s">
        <v>5252</v>
      </c>
      <c r="E2571" s="176" t="s">
        <v>5253</v>
      </c>
      <c r="F2571" s="176" t="s">
        <v>5254</v>
      </c>
      <c r="G2571" s="176" t="s">
        <v>5254</v>
      </c>
      <c r="H2571" s="176" t="s">
        <v>5255</v>
      </c>
      <c r="I2571" s="176" t="s">
        <v>5256</v>
      </c>
      <c r="J2571" s="176" t="s">
        <v>5257</v>
      </c>
      <c r="K2571" s="176" t="s">
        <v>5282</v>
      </c>
      <c r="L2571" s="220">
        <v>6968281.3166666664</v>
      </c>
    </row>
    <row r="2572" spans="1:12" ht="60" x14ac:dyDescent="0.2">
      <c r="A2572" s="197">
        <f t="shared" si="40"/>
        <v>2571</v>
      </c>
      <c r="B2572" s="176" t="s">
        <v>5237</v>
      </c>
      <c r="C2572" s="176" t="s">
        <v>5251</v>
      </c>
      <c r="D2572" s="176" t="s">
        <v>5252</v>
      </c>
      <c r="E2572" s="176" t="s">
        <v>5253</v>
      </c>
      <c r="F2572" s="176" t="s">
        <v>5254</v>
      </c>
      <c r="G2572" s="176" t="s">
        <v>5254</v>
      </c>
      <c r="H2572" s="176" t="s">
        <v>5255</v>
      </c>
      <c r="I2572" s="176" t="s">
        <v>5256</v>
      </c>
      <c r="J2572" s="176" t="s">
        <v>5257</v>
      </c>
      <c r="K2572" s="176" t="s">
        <v>5285</v>
      </c>
      <c r="L2572" s="220">
        <v>4038033.3333333335</v>
      </c>
    </row>
    <row r="2573" spans="1:12" ht="60" x14ac:dyDescent="0.2">
      <c r="A2573" s="197">
        <f t="shared" si="40"/>
        <v>2572</v>
      </c>
      <c r="B2573" s="176" t="s">
        <v>5237</v>
      </c>
      <c r="C2573" s="176" t="s">
        <v>5251</v>
      </c>
      <c r="D2573" s="176" t="s">
        <v>5252</v>
      </c>
      <c r="E2573" s="176" t="s">
        <v>5253</v>
      </c>
      <c r="F2573" s="176" t="s">
        <v>5254</v>
      </c>
      <c r="G2573" s="176" t="s">
        <v>5254</v>
      </c>
      <c r="H2573" s="176" t="s">
        <v>5255</v>
      </c>
      <c r="I2573" s="176" t="s">
        <v>5256</v>
      </c>
      <c r="J2573" s="176" t="s">
        <v>5257</v>
      </c>
      <c r="K2573" s="176" t="s">
        <v>5286</v>
      </c>
      <c r="L2573" s="220">
        <v>4046089.2516666669</v>
      </c>
    </row>
    <row r="2574" spans="1:12" ht="60" x14ac:dyDescent="0.2">
      <c r="A2574" s="197">
        <f t="shared" si="40"/>
        <v>2573</v>
      </c>
      <c r="B2574" s="176" t="s">
        <v>5237</v>
      </c>
      <c r="C2574" s="176" t="s">
        <v>5251</v>
      </c>
      <c r="D2574" s="176" t="s">
        <v>5252</v>
      </c>
      <c r="E2574" s="176" t="s">
        <v>5253</v>
      </c>
      <c r="F2574" s="176" t="s">
        <v>5254</v>
      </c>
      <c r="G2574" s="176" t="s">
        <v>5254</v>
      </c>
      <c r="H2574" s="176" t="s">
        <v>5255</v>
      </c>
      <c r="I2574" s="176" t="s">
        <v>5256</v>
      </c>
      <c r="J2574" s="176" t="s">
        <v>5257</v>
      </c>
      <c r="K2574" s="176" t="s">
        <v>5287</v>
      </c>
      <c r="L2574" s="220">
        <v>3065197.5033333334</v>
      </c>
    </row>
    <row r="2575" spans="1:12" ht="60" x14ac:dyDescent="0.2">
      <c r="A2575" s="197">
        <f t="shared" si="40"/>
        <v>2574</v>
      </c>
      <c r="B2575" s="176" t="s">
        <v>5237</v>
      </c>
      <c r="C2575" s="176" t="s">
        <v>5251</v>
      </c>
      <c r="D2575" s="176" t="s">
        <v>5252</v>
      </c>
      <c r="E2575" s="176" t="s">
        <v>5253</v>
      </c>
      <c r="F2575" s="176" t="s">
        <v>5254</v>
      </c>
      <c r="G2575" s="176" t="s">
        <v>5254</v>
      </c>
      <c r="H2575" s="176" t="s">
        <v>5255</v>
      </c>
      <c r="I2575" s="176" t="s">
        <v>5256</v>
      </c>
      <c r="J2575" s="176" t="s">
        <v>5257</v>
      </c>
      <c r="K2575" s="176" t="s">
        <v>5288</v>
      </c>
      <c r="L2575" s="220">
        <v>1824978.43</v>
      </c>
    </row>
    <row r="2576" spans="1:12" ht="60" x14ac:dyDescent="0.2">
      <c r="A2576" s="197">
        <f t="shared" si="40"/>
        <v>2575</v>
      </c>
      <c r="B2576" s="176" t="s">
        <v>5237</v>
      </c>
      <c r="C2576" s="176" t="s">
        <v>5251</v>
      </c>
      <c r="D2576" s="176" t="s">
        <v>5252</v>
      </c>
      <c r="E2576" s="176" t="s">
        <v>5253</v>
      </c>
      <c r="F2576" s="176" t="s">
        <v>5254</v>
      </c>
      <c r="G2576" s="176" t="s">
        <v>5254</v>
      </c>
      <c r="H2576" s="176" t="s">
        <v>5255</v>
      </c>
      <c r="I2576" s="176" t="s">
        <v>5256</v>
      </c>
      <c r="J2576" s="176" t="s">
        <v>5257</v>
      </c>
      <c r="K2576" s="176" t="s">
        <v>5289</v>
      </c>
      <c r="L2576" s="220">
        <v>19336075</v>
      </c>
    </row>
    <row r="2577" spans="1:12" ht="60" x14ac:dyDescent="0.2">
      <c r="A2577" s="197">
        <f t="shared" si="40"/>
        <v>2576</v>
      </c>
      <c r="B2577" s="176" t="s">
        <v>5237</v>
      </c>
      <c r="C2577" s="176" t="s">
        <v>5251</v>
      </c>
      <c r="D2577" s="176" t="s">
        <v>5252</v>
      </c>
      <c r="E2577" s="176" t="s">
        <v>5253</v>
      </c>
      <c r="F2577" s="176" t="s">
        <v>5254</v>
      </c>
      <c r="G2577" s="176" t="s">
        <v>5254</v>
      </c>
      <c r="H2577" s="176" t="s">
        <v>5255</v>
      </c>
      <c r="I2577" s="176" t="s">
        <v>5256</v>
      </c>
      <c r="J2577" s="176" t="s">
        <v>5257</v>
      </c>
      <c r="K2577" s="176" t="s">
        <v>5290</v>
      </c>
      <c r="L2577" s="220">
        <v>577560</v>
      </c>
    </row>
    <row r="2578" spans="1:12" ht="60" x14ac:dyDescent="0.2">
      <c r="A2578" s="197">
        <f t="shared" si="40"/>
        <v>2577</v>
      </c>
      <c r="B2578" s="176" t="s">
        <v>5237</v>
      </c>
      <c r="C2578" s="176" t="s">
        <v>5251</v>
      </c>
      <c r="D2578" s="176" t="s">
        <v>5252</v>
      </c>
      <c r="E2578" s="176" t="s">
        <v>5253</v>
      </c>
      <c r="F2578" s="176" t="s">
        <v>5254</v>
      </c>
      <c r="G2578" s="176" t="s">
        <v>5254</v>
      </c>
      <c r="H2578" s="176" t="s">
        <v>5255</v>
      </c>
      <c r="I2578" s="176" t="s">
        <v>5256</v>
      </c>
      <c r="J2578" s="176" t="s">
        <v>5257</v>
      </c>
      <c r="K2578" s="176" t="s">
        <v>5291</v>
      </c>
      <c r="L2578" s="220">
        <v>930451.66666666663</v>
      </c>
    </row>
    <row r="2579" spans="1:12" ht="60" x14ac:dyDescent="0.2">
      <c r="A2579" s="197">
        <f t="shared" si="40"/>
        <v>2578</v>
      </c>
      <c r="B2579" s="176" t="s">
        <v>5237</v>
      </c>
      <c r="C2579" s="176" t="s">
        <v>5251</v>
      </c>
      <c r="D2579" s="176" t="s">
        <v>5252</v>
      </c>
      <c r="E2579" s="176" t="s">
        <v>5253</v>
      </c>
      <c r="F2579" s="176" t="s">
        <v>5254</v>
      </c>
      <c r="G2579" s="176" t="s">
        <v>5254</v>
      </c>
      <c r="H2579" s="176" t="s">
        <v>5255</v>
      </c>
      <c r="I2579" s="176" t="s">
        <v>5256</v>
      </c>
      <c r="J2579" s="176" t="s">
        <v>5257</v>
      </c>
      <c r="K2579" s="176" t="s">
        <v>5292</v>
      </c>
      <c r="L2579" s="220">
        <v>829575</v>
      </c>
    </row>
    <row r="2580" spans="1:12" ht="60" x14ac:dyDescent="0.2">
      <c r="A2580" s="197">
        <f t="shared" si="40"/>
        <v>2579</v>
      </c>
      <c r="B2580" s="176" t="s">
        <v>5237</v>
      </c>
      <c r="C2580" s="176" t="s">
        <v>5251</v>
      </c>
      <c r="D2580" s="176" t="s">
        <v>5252</v>
      </c>
      <c r="E2580" s="176" t="s">
        <v>5253</v>
      </c>
      <c r="F2580" s="176" t="s">
        <v>5254</v>
      </c>
      <c r="G2580" s="176" t="s">
        <v>5254</v>
      </c>
      <c r="H2580" s="176" t="s">
        <v>5255</v>
      </c>
      <c r="I2580" s="176" t="s">
        <v>5256</v>
      </c>
      <c r="J2580" s="176" t="s">
        <v>5257</v>
      </c>
      <c r="K2580" s="176" t="s">
        <v>5293</v>
      </c>
      <c r="L2580" s="220">
        <v>2023571</v>
      </c>
    </row>
    <row r="2581" spans="1:12" ht="60" x14ac:dyDescent="0.2">
      <c r="A2581" s="197">
        <f t="shared" si="40"/>
        <v>2580</v>
      </c>
      <c r="B2581" s="176" t="s">
        <v>5237</v>
      </c>
      <c r="C2581" s="176" t="s">
        <v>5251</v>
      </c>
      <c r="D2581" s="176" t="s">
        <v>5252</v>
      </c>
      <c r="E2581" s="176" t="s">
        <v>5253</v>
      </c>
      <c r="F2581" s="176" t="s">
        <v>5254</v>
      </c>
      <c r="G2581" s="176" t="s">
        <v>5254</v>
      </c>
      <c r="H2581" s="176" t="s">
        <v>5255</v>
      </c>
      <c r="I2581" s="176" t="s">
        <v>5256</v>
      </c>
      <c r="J2581" s="176" t="s">
        <v>5257</v>
      </c>
      <c r="K2581" s="176" t="s">
        <v>5294</v>
      </c>
      <c r="L2581" s="220">
        <v>876646.5</v>
      </c>
    </row>
    <row r="2582" spans="1:12" ht="60" x14ac:dyDescent="0.2">
      <c r="A2582" s="197">
        <f t="shared" si="40"/>
        <v>2581</v>
      </c>
      <c r="B2582" s="176" t="s">
        <v>5237</v>
      </c>
      <c r="C2582" s="176" t="s">
        <v>5251</v>
      </c>
      <c r="D2582" s="176" t="s">
        <v>5252</v>
      </c>
      <c r="E2582" s="176" t="s">
        <v>5253</v>
      </c>
      <c r="F2582" s="176" t="s">
        <v>5254</v>
      </c>
      <c r="G2582" s="176" t="s">
        <v>5254</v>
      </c>
      <c r="H2582" s="176" t="s">
        <v>5255</v>
      </c>
      <c r="I2582" s="176" t="s">
        <v>5256</v>
      </c>
      <c r="J2582" s="176" t="s">
        <v>5257</v>
      </c>
      <c r="K2582" s="176" t="s">
        <v>5295</v>
      </c>
      <c r="L2582" s="220">
        <v>959926.66666666663</v>
      </c>
    </row>
    <row r="2583" spans="1:12" ht="60" x14ac:dyDescent="0.2">
      <c r="A2583" s="197">
        <f t="shared" si="40"/>
        <v>2582</v>
      </c>
      <c r="B2583" s="176" t="s">
        <v>5237</v>
      </c>
      <c r="C2583" s="176" t="s">
        <v>5251</v>
      </c>
      <c r="D2583" s="176" t="s">
        <v>5252</v>
      </c>
      <c r="E2583" s="176" t="s">
        <v>5253</v>
      </c>
      <c r="F2583" s="176" t="s">
        <v>5254</v>
      </c>
      <c r="G2583" s="176" t="s">
        <v>5254</v>
      </c>
      <c r="H2583" s="176" t="s">
        <v>5255</v>
      </c>
      <c r="I2583" s="176" t="s">
        <v>5256</v>
      </c>
      <c r="J2583" s="176" t="s">
        <v>5257</v>
      </c>
      <c r="K2583" s="176" t="s">
        <v>5296</v>
      </c>
      <c r="L2583" s="220">
        <v>1057368</v>
      </c>
    </row>
    <row r="2584" spans="1:12" ht="60" x14ac:dyDescent="0.2">
      <c r="A2584" s="197">
        <f t="shared" si="40"/>
        <v>2583</v>
      </c>
      <c r="B2584" s="176" t="s">
        <v>5237</v>
      </c>
      <c r="C2584" s="176" t="s">
        <v>5251</v>
      </c>
      <c r="D2584" s="176" t="s">
        <v>5252</v>
      </c>
      <c r="E2584" s="176" t="s">
        <v>5253</v>
      </c>
      <c r="F2584" s="176" t="s">
        <v>5254</v>
      </c>
      <c r="G2584" s="176" t="s">
        <v>5254</v>
      </c>
      <c r="H2584" s="176" t="s">
        <v>5255</v>
      </c>
      <c r="I2584" s="176" t="s">
        <v>5256</v>
      </c>
      <c r="J2584" s="176" t="s">
        <v>5257</v>
      </c>
      <c r="K2584" s="176" t="s">
        <v>5297</v>
      </c>
      <c r="L2584" s="220">
        <v>2350305.1666666665</v>
      </c>
    </row>
    <row r="2585" spans="1:12" ht="60" x14ac:dyDescent="0.2">
      <c r="A2585" s="197">
        <f t="shared" si="40"/>
        <v>2584</v>
      </c>
      <c r="B2585" s="176" t="s">
        <v>5237</v>
      </c>
      <c r="C2585" s="176" t="s">
        <v>5251</v>
      </c>
      <c r="D2585" s="176" t="s">
        <v>5252</v>
      </c>
      <c r="E2585" s="176" t="s">
        <v>5253</v>
      </c>
      <c r="F2585" s="176" t="s">
        <v>5254</v>
      </c>
      <c r="G2585" s="176" t="s">
        <v>5254</v>
      </c>
      <c r="H2585" s="176" t="s">
        <v>5255</v>
      </c>
      <c r="I2585" s="176" t="s">
        <v>5256</v>
      </c>
      <c r="J2585" s="176" t="s">
        <v>5257</v>
      </c>
      <c r="K2585" s="176" t="s">
        <v>5298</v>
      </c>
      <c r="L2585" s="220">
        <v>711783.33333333337</v>
      </c>
    </row>
    <row r="2586" spans="1:12" ht="60" x14ac:dyDescent="0.2">
      <c r="A2586" s="197">
        <f t="shared" si="40"/>
        <v>2585</v>
      </c>
      <c r="B2586" s="176" t="s">
        <v>5237</v>
      </c>
      <c r="C2586" s="176" t="s">
        <v>5251</v>
      </c>
      <c r="D2586" s="176" t="s">
        <v>5252</v>
      </c>
      <c r="E2586" s="176" t="s">
        <v>5253</v>
      </c>
      <c r="F2586" s="176" t="s">
        <v>5254</v>
      </c>
      <c r="G2586" s="176" t="s">
        <v>5254</v>
      </c>
      <c r="H2586" s="176" t="s">
        <v>5255</v>
      </c>
      <c r="I2586" s="176" t="s">
        <v>5256</v>
      </c>
      <c r="J2586" s="176" t="s">
        <v>5257</v>
      </c>
      <c r="K2586" s="176" t="s">
        <v>5299</v>
      </c>
      <c r="L2586" s="220">
        <v>728078.02</v>
      </c>
    </row>
    <row r="2587" spans="1:12" ht="60" x14ac:dyDescent="0.2">
      <c r="A2587" s="197">
        <f t="shared" si="40"/>
        <v>2586</v>
      </c>
      <c r="B2587" s="176" t="s">
        <v>5237</v>
      </c>
      <c r="C2587" s="176" t="s">
        <v>5251</v>
      </c>
      <c r="D2587" s="176" t="s">
        <v>5252</v>
      </c>
      <c r="E2587" s="176" t="s">
        <v>5253</v>
      </c>
      <c r="F2587" s="176" t="s">
        <v>5254</v>
      </c>
      <c r="G2587" s="176" t="s">
        <v>5254</v>
      </c>
      <c r="H2587" s="176" t="s">
        <v>5255</v>
      </c>
      <c r="I2587" s="176" t="s">
        <v>5256</v>
      </c>
      <c r="J2587" s="176" t="s">
        <v>5257</v>
      </c>
      <c r="K2587" s="176" t="s">
        <v>5300</v>
      </c>
      <c r="L2587" s="220">
        <v>2982625</v>
      </c>
    </row>
    <row r="2588" spans="1:12" ht="60" x14ac:dyDescent="0.2">
      <c r="A2588" s="197">
        <f t="shared" si="40"/>
        <v>2587</v>
      </c>
      <c r="B2588" s="176" t="s">
        <v>5237</v>
      </c>
      <c r="C2588" s="176" t="s">
        <v>5251</v>
      </c>
      <c r="D2588" s="176" t="s">
        <v>5252</v>
      </c>
      <c r="E2588" s="176" t="s">
        <v>5253</v>
      </c>
      <c r="F2588" s="176" t="s">
        <v>5254</v>
      </c>
      <c r="G2588" s="176" t="s">
        <v>5254</v>
      </c>
      <c r="H2588" s="176" t="s">
        <v>5255</v>
      </c>
      <c r="I2588" s="176" t="s">
        <v>5256</v>
      </c>
      <c r="J2588" s="176" t="s">
        <v>5257</v>
      </c>
      <c r="K2588" s="176" t="s">
        <v>5259</v>
      </c>
      <c r="L2588" s="220">
        <v>1352300</v>
      </c>
    </row>
    <row r="2589" spans="1:12" ht="60" x14ac:dyDescent="0.2">
      <c r="A2589" s="197">
        <f t="shared" si="40"/>
        <v>2588</v>
      </c>
      <c r="B2589" s="176" t="s">
        <v>5237</v>
      </c>
      <c r="C2589" s="176" t="s">
        <v>5251</v>
      </c>
      <c r="D2589" s="176" t="s">
        <v>5252</v>
      </c>
      <c r="E2589" s="176" t="s">
        <v>5253</v>
      </c>
      <c r="F2589" s="176" t="s">
        <v>5254</v>
      </c>
      <c r="G2589" s="176" t="s">
        <v>5254</v>
      </c>
      <c r="H2589" s="176" t="s">
        <v>5255</v>
      </c>
      <c r="I2589" s="176" t="s">
        <v>5256</v>
      </c>
      <c r="J2589" s="176" t="s">
        <v>5257</v>
      </c>
      <c r="K2589" s="176" t="s">
        <v>5301</v>
      </c>
      <c r="L2589" s="220">
        <v>1936413.3333333333</v>
      </c>
    </row>
    <row r="2590" spans="1:12" ht="60" x14ac:dyDescent="0.2">
      <c r="A2590" s="197">
        <f t="shared" si="40"/>
        <v>2589</v>
      </c>
      <c r="B2590" s="176" t="s">
        <v>5237</v>
      </c>
      <c r="C2590" s="176" t="s">
        <v>5251</v>
      </c>
      <c r="D2590" s="176" t="s">
        <v>5252</v>
      </c>
      <c r="E2590" s="176" t="s">
        <v>5253</v>
      </c>
      <c r="F2590" s="176" t="s">
        <v>5254</v>
      </c>
      <c r="G2590" s="176" t="s">
        <v>5254</v>
      </c>
      <c r="H2590" s="176" t="s">
        <v>5255</v>
      </c>
      <c r="I2590" s="176" t="s">
        <v>5256</v>
      </c>
      <c r="J2590" s="176" t="s">
        <v>5257</v>
      </c>
      <c r="K2590" s="176" t="s">
        <v>5302</v>
      </c>
      <c r="L2590" s="220">
        <v>836803.6</v>
      </c>
    </row>
    <row r="2591" spans="1:12" ht="60" x14ac:dyDescent="0.2">
      <c r="A2591" s="197">
        <f t="shared" si="40"/>
        <v>2590</v>
      </c>
      <c r="B2591" s="176" t="s">
        <v>5237</v>
      </c>
      <c r="C2591" s="176" t="s">
        <v>5251</v>
      </c>
      <c r="D2591" s="176" t="s">
        <v>5252</v>
      </c>
      <c r="E2591" s="176" t="s">
        <v>5253</v>
      </c>
      <c r="F2591" s="176" t="s">
        <v>5254</v>
      </c>
      <c r="G2591" s="176" t="s">
        <v>5254</v>
      </c>
      <c r="H2591" s="176" t="s">
        <v>5255</v>
      </c>
      <c r="I2591" s="176" t="s">
        <v>5256</v>
      </c>
      <c r="J2591" s="176" t="s">
        <v>5257</v>
      </c>
      <c r="K2591" s="176" t="s">
        <v>5303</v>
      </c>
      <c r="L2591" s="220">
        <v>573900</v>
      </c>
    </row>
    <row r="2592" spans="1:12" ht="60" x14ac:dyDescent="0.2">
      <c r="A2592" s="197">
        <f t="shared" si="40"/>
        <v>2591</v>
      </c>
      <c r="B2592" s="176" t="s">
        <v>5237</v>
      </c>
      <c r="C2592" s="176" t="s">
        <v>5251</v>
      </c>
      <c r="D2592" s="176" t="s">
        <v>5252</v>
      </c>
      <c r="E2592" s="176" t="s">
        <v>5253</v>
      </c>
      <c r="F2592" s="176" t="s">
        <v>5254</v>
      </c>
      <c r="G2592" s="176" t="s">
        <v>5254</v>
      </c>
      <c r="H2592" s="176" t="s">
        <v>5255</v>
      </c>
      <c r="I2592" s="176" t="s">
        <v>5256</v>
      </c>
      <c r="J2592" s="176" t="s">
        <v>5257</v>
      </c>
      <c r="K2592" s="176" t="s">
        <v>5304</v>
      </c>
      <c r="L2592" s="220">
        <v>4945816.5683333334</v>
      </c>
    </row>
    <row r="2593" spans="1:12" ht="60" x14ac:dyDescent="0.2">
      <c r="A2593" s="197">
        <f t="shared" si="40"/>
        <v>2592</v>
      </c>
      <c r="B2593" s="176" t="s">
        <v>5237</v>
      </c>
      <c r="C2593" s="176" t="s">
        <v>5251</v>
      </c>
      <c r="D2593" s="176" t="s">
        <v>5252</v>
      </c>
      <c r="E2593" s="176" t="s">
        <v>5253</v>
      </c>
      <c r="F2593" s="176" t="s">
        <v>5254</v>
      </c>
      <c r="G2593" s="176" t="s">
        <v>5254</v>
      </c>
      <c r="H2593" s="176" t="s">
        <v>5255</v>
      </c>
      <c r="I2593" s="176" t="s">
        <v>5256</v>
      </c>
      <c r="J2593" s="176" t="s">
        <v>5257</v>
      </c>
      <c r="K2593" s="176" t="s">
        <v>5305</v>
      </c>
      <c r="L2593" s="220">
        <v>1316477.8800000001</v>
      </c>
    </row>
    <row r="2594" spans="1:12" ht="60" x14ac:dyDescent="0.2">
      <c r="A2594" s="197">
        <f t="shared" si="40"/>
        <v>2593</v>
      </c>
      <c r="B2594" s="176" t="s">
        <v>5237</v>
      </c>
      <c r="C2594" s="176" t="s">
        <v>5251</v>
      </c>
      <c r="D2594" s="176" t="s">
        <v>5252</v>
      </c>
      <c r="E2594" s="176" t="s">
        <v>5253</v>
      </c>
      <c r="F2594" s="176" t="s">
        <v>5254</v>
      </c>
      <c r="G2594" s="176" t="s">
        <v>5254</v>
      </c>
      <c r="H2594" s="176" t="s">
        <v>5255</v>
      </c>
      <c r="I2594" s="176" t="s">
        <v>5256</v>
      </c>
      <c r="J2594" s="176" t="s">
        <v>5257</v>
      </c>
      <c r="K2594" s="176" t="s">
        <v>5306</v>
      </c>
      <c r="L2594" s="220">
        <v>551215</v>
      </c>
    </row>
    <row r="2595" spans="1:12" ht="60" x14ac:dyDescent="0.2">
      <c r="A2595" s="197">
        <f t="shared" si="40"/>
        <v>2594</v>
      </c>
      <c r="B2595" s="176" t="s">
        <v>5237</v>
      </c>
      <c r="C2595" s="176" t="s">
        <v>5251</v>
      </c>
      <c r="D2595" s="176" t="s">
        <v>5252</v>
      </c>
      <c r="E2595" s="176" t="s">
        <v>5253</v>
      </c>
      <c r="F2595" s="176" t="s">
        <v>5254</v>
      </c>
      <c r="G2595" s="176" t="s">
        <v>5254</v>
      </c>
      <c r="H2595" s="176" t="s">
        <v>5255</v>
      </c>
      <c r="I2595" s="176" t="s">
        <v>5256</v>
      </c>
      <c r="J2595" s="176" t="s">
        <v>5257</v>
      </c>
      <c r="K2595" s="176" t="s">
        <v>5307</v>
      </c>
      <c r="L2595" s="220">
        <v>1322916</v>
      </c>
    </row>
    <row r="2596" spans="1:12" ht="60" x14ac:dyDescent="0.2">
      <c r="A2596" s="197">
        <f t="shared" si="40"/>
        <v>2595</v>
      </c>
      <c r="B2596" s="176" t="s">
        <v>5237</v>
      </c>
      <c r="C2596" s="176" t="s">
        <v>5251</v>
      </c>
      <c r="D2596" s="176" t="s">
        <v>5252</v>
      </c>
      <c r="E2596" s="176" t="s">
        <v>5253</v>
      </c>
      <c r="F2596" s="176" t="s">
        <v>5254</v>
      </c>
      <c r="G2596" s="176" t="s">
        <v>5254</v>
      </c>
      <c r="H2596" s="176" t="s">
        <v>5255</v>
      </c>
      <c r="I2596" s="176" t="s">
        <v>5256</v>
      </c>
      <c r="J2596" s="176" t="s">
        <v>5257</v>
      </c>
      <c r="K2596" s="176" t="s">
        <v>5308</v>
      </c>
      <c r="L2596" s="220">
        <v>598692.41666666663</v>
      </c>
    </row>
    <row r="2597" spans="1:12" ht="60" x14ac:dyDescent="0.2">
      <c r="A2597" s="197">
        <f t="shared" si="40"/>
        <v>2596</v>
      </c>
      <c r="B2597" s="176" t="s">
        <v>5237</v>
      </c>
      <c r="C2597" s="176" t="s">
        <v>5251</v>
      </c>
      <c r="D2597" s="176" t="s">
        <v>5252</v>
      </c>
      <c r="E2597" s="176" t="s">
        <v>5253</v>
      </c>
      <c r="F2597" s="176" t="s">
        <v>5254</v>
      </c>
      <c r="G2597" s="176" t="s">
        <v>5254</v>
      </c>
      <c r="H2597" s="176" t="s">
        <v>5255</v>
      </c>
      <c r="I2597" s="176" t="s">
        <v>5256</v>
      </c>
      <c r="J2597" s="176" t="s">
        <v>5257</v>
      </c>
      <c r="K2597" s="176" t="s">
        <v>5309</v>
      </c>
      <c r="L2597" s="220">
        <v>8017782.1366666667</v>
      </c>
    </row>
    <row r="2598" spans="1:12" ht="60" x14ac:dyDescent="0.2">
      <c r="A2598" s="197">
        <f t="shared" si="40"/>
        <v>2597</v>
      </c>
      <c r="B2598" s="176" t="s">
        <v>5237</v>
      </c>
      <c r="C2598" s="176" t="s">
        <v>5251</v>
      </c>
      <c r="D2598" s="176" t="s">
        <v>5252</v>
      </c>
      <c r="E2598" s="176" t="s">
        <v>5253</v>
      </c>
      <c r="F2598" s="176" t="s">
        <v>5254</v>
      </c>
      <c r="G2598" s="176" t="s">
        <v>5254</v>
      </c>
      <c r="H2598" s="176" t="s">
        <v>5255</v>
      </c>
      <c r="I2598" s="176" t="s">
        <v>5256</v>
      </c>
      <c r="J2598" s="176" t="s">
        <v>5257</v>
      </c>
      <c r="K2598" s="176" t="s">
        <v>5310</v>
      </c>
      <c r="L2598" s="220">
        <v>1323066.6666666667</v>
      </c>
    </row>
    <row r="2599" spans="1:12" ht="60" x14ac:dyDescent="0.2">
      <c r="A2599" s="197">
        <f t="shared" si="40"/>
        <v>2598</v>
      </c>
      <c r="B2599" s="176" t="s">
        <v>5237</v>
      </c>
      <c r="C2599" s="176" t="s">
        <v>5251</v>
      </c>
      <c r="D2599" s="176" t="s">
        <v>5252</v>
      </c>
      <c r="E2599" s="176" t="s">
        <v>5253</v>
      </c>
      <c r="F2599" s="176" t="s">
        <v>5254</v>
      </c>
      <c r="G2599" s="176" t="s">
        <v>5254</v>
      </c>
      <c r="H2599" s="176" t="s">
        <v>5255</v>
      </c>
      <c r="I2599" s="176" t="s">
        <v>5256</v>
      </c>
      <c r="J2599" s="176" t="s">
        <v>5257</v>
      </c>
      <c r="K2599" s="176" t="s">
        <v>5311</v>
      </c>
      <c r="L2599" s="220">
        <v>2064157.75</v>
      </c>
    </row>
    <row r="2600" spans="1:12" ht="60" x14ac:dyDescent="0.2">
      <c r="A2600" s="197">
        <f t="shared" si="40"/>
        <v>2599</v>
      </c>
      <c r="B2600" s="176" t="s">
        <v>5237</v>
      </c>
      <c r="C2600" s="176" t="s">
        <v>5251</v>
      </c>
      <c r="D2600" s="176" t="s">
        <v>5252</v>
      </c>
      <c r="E2600" s="176" t="s">
        <v>5253</v>
      </c>
      <c r="F2600" s="176" t="s">
        <v>5254</v>
      </c>
      <c r="G2600" s="176" t="s">
        <v>5254</v>
      </c>
      <c r="H2600" s="176" t="s">
        <v>5255</v>
      </c>
      <c r="I2600" s="176" t="s">
        <v>5256</v>
      </c>
      <c r="J2600" s="176" t="s">
        <v>5257</v>
      </c>
      <c r="K2600" s="176" t="s">
        <v>5275</v>
      </c>
      <c r="L2600" s="220">
        <v>504715</v>
      </c>
    </row>
    <row r="2601" spans="1:12" ht="60" x14ac:dyDescent="0.2">
      <c r="A2601" s="197">
        <f t="shared" si="40"/>
        <v>2600</v>
      </c>
      <c r="B2601" s="176" t="s">
        <v>5237</v>
      </c>
      <c r="C2601" s="176" t="s">
        <v>5251</v>
      </c>
      <c r="D2601" s="176" t="s">
        <v>5252</v>
      </c>
      <c r="E2601" s="176" t="s">
        <v>5253</v>
      </c>
      <c r="F2601" s="176" t="s">
        <v>5254</v>
      </c>
      <c r="G2601" s="176" t="s">
        <v>5254</v>
      </c>
      <c r="H2601" s="176" t="s">
        <v>5255</v>
      </c>
      <c r="I2601" s="176" t="s">
        <v>5256</v>
      </c>
      <c r="J2601" s="176" t="s">
        <v>5257</v>
      </c>
      <c r="K2601" s="176" t="s">
        <v>5312</v>
      </c>
      <c r="L2601" s="220">
        <v>4005400</v>
      </c>
    </row>
    <row r="2602" spans="1:12" ht="60" x14ac:dyDescent="0.2">
      <c r="A2602" s="197">
        <f t="shared" si="40"/>
        <v>2601</v>
      </c>
      <c r="B2602" s="176" t="s">
        <v>5237</v>
      </c>
      <c r="C2602" s="176" t="s">
        <v>5251</v>
      </c>
      <c r="D2602" s="176" t="s">
        <v>5252</v>
      </c>
      <c r="E2602" s="176" t="s">
        <v>5253</v>
      </c>
      <c r="F2602" s="176" t="s">
        <v>5254</v>
      </c>
      <c r="G2602" s="176" t="s">
        <v>5254</v>
      </c>
      <c r="H2602" s="176" t="s">
        <v>5255</v>
      </c>
      <c r="I2602" s="176" t="s">
        <v>5256</v>
      </c>
      <c r="J2602" s="176" t="s">
        <v>5257</v>
      </c>
      <c r="K2602" s="176" t="s">
        <v>5313</v>
      </c>
      <c r="L2602" s="220">
        <v>5579026.666666667</v>
      </c>
    </row>
    <row r="2603" spans="1:12" ht="60" x14ac:dyDescent="0.2">
      <c r="A2603" s="197">
        <f t="shared" si="40"/>
        <v>2602</v>
      </c>
      <c r="B2603" s="176" t="s">
        <v>5237</v>
      </c>
      <c r="C2603" s="176" t="s">
        <v>5251</v>
      </c>
      <c r="D2603" s="176" t="s">
        <v>5252</v>
      </c>
      <c r="E2603" s="176" t="s">
        <v>5253</v>
      </c>
      <c r="F2603" s="176" t="s">
        <v>5254</v>
      </c>
      <c r="G2603" s="176" t="s">
        <v>5254</v>
      </c>
      <c r="H2603" s="176" t="s">
        <v>5255</v>
      </c>
      <c r="I2603" s="176" t="s">
        <v>5256</v>
      </c>
      <c r="J2603" s="176" t="s">
        <v>5257</v>
      </c>
      <c r="K2603" s="176" t="s">
        <v>5314</v>
      </c>
      <c r="L2603" s="220">
        <v>2888568.3333333335</v>
      </c>
    </row>
    <row r="2604" spans="1:12" ht="60" x14ac:dyDescent="0.2">
      <c r="A2604" s="197">
        <f t="shared" si="40"/>
        <v>2603</v>
      </c>
      <c r="B2604" s="176" t="s">
        <v>5237</v>
      </c>
      <c r="C2604" s="176" t="s">
        <v>5251</v>
      </c>
      <c r="D2604" s="176" t="s">
        <v>5252</v>
      </c>
      <c r="E2604" s="176" t="s">
        <v>5253</v>
      </c>
      <c r="F2604" s="176" t="s">
        <v>5254</v>
      </c>
      <c r="G2604" s="176" t="s">
        <v>5254</v>
      </c>
      <c r="H2604" s="176" t="s">
        <v>5255</v>
      </c>
      <c r="I2604" s="176" t="s">
        <v>5256</v>
      </c>
      <c r="J2604" s="176" t="s">
        <v>5257</v>
      </c>
      <c r="K2604" s="176" t="s">
        <v>5315</v>
      </c>
      <c r="L2604" s="220">
        <v>841188.33333333337</v>
      </c>
    </row>
    <row r="2605" spans="1:12" ht="60" x14ac:dyDescent="0.2">
      <c r="A2605" s="197">
        <f t="shared" si="40"/>
        <v>2604</v>
      </c>
      <c r="B2605" s="176" t="s">
        <v>5237</v>
      </c>
      <c r="C2605" s="176" t="s">
        <v>5251</v>
      </c>
      <c r="D2605" s="176" t="s">
        <v>5252</v>
      </c>
      <c r="E2605" s="176" t="s">
        <v>5253</v>
      </c>
      <c r="F2605" s="176" t="s">
        <v>5254</v>
      </c>
      <c r="G2605" s="176" t="s">
        <v>5254</v>
      </c>
      <c r="H2605" s="176" t="s">
        <v>5255</v>
      </c>
      <c r="I2605" s="176" t="s">
        <v>5256</v>
      </c>
      <c r="J2605" s="176" t="s">
        <v>5257</v>
      </c>
      <c r="K2605" s="176" t="s">
        <v>5316</v>
      </c>
      <c r="L2605" s="220">
        <v>1319001.3333333333</v>
      </c>
    </row>
    <row r="2606" spans="1:12" ht="60" x14ac:dyDescent="0.2">
      <c r="A2606" s="197">
        <f t="shared" si="40"/>
        <v>2605</v>
      </c>
      <c r="B2606" s="176" t="s">
        <v>5237</v>
      </c>
      <c r="C2606" s="176" t="s">
        <v>5251</v>
      </c>
      <c r="D2606" s="176" t="s">
        <v>5252</v>
      </c>
      <c r="E2606" s="176" t="s">
        <v>5253</v>
      </c>
      <c r="F2606" s="176" t="s">
        <v>5254</v>
      </c>
      <c r="G2606" s="176" t="s">
        <v>5254</v>
      </c>
      <c r="H2606" s="176" t="s">
        <v>5255</v>
      </c>
      <c r="I2606" s="176" t="s">
        <v>5256</v>
      </c>
      <c r="J2606" s="176" t="s">
        <v>5257</v>
      </c>
      <c r="K2606" s="176" t="s">
        <v>5317</v>
      </c>
      <c r="L2606" s="220">
        <v>698879.61499999999</v>
      </c>
    </row>
    <row r="2607" spans="1:12" ht="60" x14ac:dyDescent="0.2">
      <c r="A2607" s="197">
        <f t="shared" si="40"/>
        <v>2606</v>
      </c>
      <c r="B2607" s="176" t="s">
        <v>5237</v>
      </c>
      <c r="C2607" s="176" t="s">
        <v>5251</v>
      </c>
      <c r="D2607" s="176" t="s">
        <v>5252</v>
      </c>
      <c r="E2607" s="176" t="s">
        <v>5253</v>
      </c>
      <c r="F2607" s="176" t="s">
        <v>5254</v>
      </c>
      <c r="G2607" s="176" t="s">
        <v>5254</v>
      </c>
      <c r="H2607" s="176" t="s">
        <v>5255</v>
      </c>
      <c r="I2607" s="176" t="s">
        <v>5256</v>
      </c>
      <c r="J2607" s="176" t="s">
        <v>5257</v>
      </c>
      <c r="K2607" s="176" t="s">
        <v>5318</v>
      </c>
      <c r="L2607" s="220">
        <v>1412296.6666666667</v>
      </c>
    </row>
    <row r="2608" spans="1:12" ht="60" x14ac:dyDescent="0.2">
      <c r="A2608" s="197">
        <f t="shared" si="40"/>
        <v>2607</v>
      </c>
      <c r="B2608" s="176" t="s">
        <v>5237</v>
      </c>
      <c r="C2608" s="176" t="s">
        <v>5251</v>
      </c>
      <c r="D2608" s="176" t="s">
        <v>5252</v>
      </c>
      <c r="E2608" s="176" t="s">
        <v>5253</v>
      </c>
      <c r="F2608" s="176" t="s">
        <v>5254</v>
      </c>
      <c r="G2608" s="176" t="s">
        <v>5254</v>
      </c>
      <c r="H2608" s="176" t="s">
        <v>5255</v>
      </c>
      <c r="I2608" s="176" t="s">
        <v>5256</v>
      </c>
      <c r="J2608" s="176" t="s">
        <v>5257</v>
      </c>
      <c r="K2608" s="176" t="s">
        <v>5319</v>
      </c>
      <c r="L2608" s="220">
        <v>941899.1333333333</v>
      </c>
    </row>
    <row r="2609" spans="1:12" ht="60" x14ac:dyDescent="0.2">
      <c r="A2609" s="197">
        <f t="shared" si="40"/>
        <v>2608</v>
      </c>
      <c r="B2609" s="176" t="s">
        <v>5237</v>
      </c>
      <c r="C2609" s="176" t="s">
        <v>5320</v>
      </c>
      <c r="D2609" s="176" t="s">
        <v>5321</v>
      </c>
      <c r="E2609" s="176" t="s">
        <v>5322</v>
      </c>
      <c r="F2609" s="176" t="s">
        <v>5323</v>
      </c>
      <c r="G2609" s="176" t="s">
        <v>5323</v>
      </c>
      <c r="H2609" s="176" t="s">
        <v>5324</v>
      </c>
      <c r="I2609" s="176" t="s">
        <v>5325</v>
      </c>
      <c r="J2609" s="176" t="s">
        <v>5326</v>
      </c>
      <c r="K2609" s="176" t="s">
        <v>5327</v>
      </c>
      <c r="L2609" s="220">
        <f>622663009.314993/6</f>
        <v>103777168.2191655</v>
      </c>
    </row>
    <row r="2610" spans="1:12" ht="60" x14ac:dyDescent="0.2">
      <c r="A2610" s="197">
        <f t="shared" si="40"/>
        <v>2609</v>
      </c>
      <c r="B2610" s="176" t="s">
        <v>5237</v>
      </c>
      <c r="C2610" s="176" t="s">
        <v>5320</v>
      </c>
      <c r="D2610" s="176" t="s">
        <v>5321</v>
      </c>
      <c r="E2610" s="176" t="s">
        <v>5322</v>
      </c>
      <c r="F2610" s="176" t="s">
        <v>5323</v>
      </c>
      <c r="G2610" s="176" t="s">
        <v>5323</v>
      </c>
      <c r="H2610" s="176" t="s">
        <v>5324</v>
      </c>
      <c r="I2610" s="176" t="s">
        <v>5325</v>
      </c>
      <c r="J2610" s="176" t="s">
        <v>5326</v>
      </c>
      <c r="K2610" s="176" t="s">
        <v>5328</v>
      </c>
      <c r="L2610" s="220">
        <f>28799665.9666667/6</f>
        <v>4799944.3277777834</v>
      </c>
    </row>
    <row r="2611" spans="1:12" ht="24" x14ac:dyDescent="0.2">
      <c r="A2611" s="197">
        <f t="shared" si="40"/>
        <v>2610</v>
      </c>
      <c r="B2611" s="176" t="s">
        <v>5237</v>
      </c>
      <c r="C2611" s="176"/>
      <c r="D2611" s="176"/>
      <c r="E2611" s="176"/>
      <c r="F2611" s="176"/>
      <c r="G2611" s="176"/>
      <c r="H2611" s="176"/>
      <c r="I2611" s="176"/>
      <c r="J2611" s="176"/>
      <c r="K2611" s="176" t="s">
        <v>5329</v>
      </c>
      <c r="L2611" s="220"/>
    </row>
    <row r="2612" spans="1:12" ht="60" x14ac:dyDescent="0.2">
      <c r="A2612" s="197">
        <f t="shared" si="40"/>
        <v>2611</v>
      </c>
      <c r="B2612" s="176" t="s">
        <v>5237</v>
      </c>
      <c r="C2612" s="176" t="s">
        <v>5320</v>
      </c>
      <c r="D2612" s="176" t="s">
        <v>5321</v>
      </c>
      <c r="E2612" s="176" t="s">
        <v>5322</v>
      </c>
      <c r="F2612" s="176" t="s">
        <v>5323</v>
      </c>
      <c r="G2612" s="176" t="s">
        <v>5323</v>
      </c>
      <c r="H2612" s="176" t="s">
        <v>5324</v>
      </c>
      <c r="I2612" s="176" t="s">
        <v>5325</v>
      </c>
      <c r="J2612" s="176" t="s">
        <v>5326</v>
      </c>
      <c r="K2612" s="176" t="s">
        <v>5330</v>
      </c>
      <c r="L2612" s="220">
        <f>47623359.4566667/6</f>
        <v>7937226.5761111164</v>
      </c>
    </row>
    <row r="2613" spans="1:12" ht="60" x14ac:dyDescent="0.2">
      <c r="A2613" s="197">
        <f t="shared" si="40"/>
        <v>2612</v>
      </c>
      <c r="B2613" s="176" t="s">
        <v>5237</v>
      </c>
      <c r="C2613" s="176" t="s">
        <v>5320</v>
      </c>
      <c r="D2613" s="176" t="s">
        <v>5321</v>
      </c>
      <c r="E2613" s="176" t="s">
        <v>5322</v>
      </c>
      <c r="F2613" s="176" t="s">
        <v>5323</v>
      </c>
      <c r="G2613" s="176" t="s">
        <v>5323</v>
      </c>
      <c r="H2613" s="176" t="s">
        <v>5324</v>
      </c>
      <c r="I2613" s="176" t="s">
        <v>5325</v>
      </c>
      <c r="J2613" s="176" t="s">
        <v>5326</v>
      </c>
      <c r="K2613" s="176" t="s">
        <v>5331</v>
      </c>
      <c r="L2613" s="220">
        <f>17601451.7716667/6</f>
        <v>2933575.2952777832</v>
      </c>
    </row>
    <row r="2614" spans="1:12" ht="60" x14ac:dyDescent="0.2">
      <c r="A2614" s="197">
        <f t="shared" si="40"/>
        <v>2613</v>
      </c>
      <c r="B2614" s="176" t="s">
        <v>5237</v>
      </c>
      <c r="C2614" s="176" t="s">
        <v>5320</v>
      </c>
      <c r="D2614" s="176" t="s">
        <v>5321</v>
      </c>
      <c r="E2614" s="176" t="s">
        <v>5322</v>
      </c>
      <c r="F2614" s="176" t="s">
        <v>5323</v>
      </c>
      <c r="G2614" s="176" t="s">
        <v>5323</v>
      </c>
      <c r="H2614" s="176" t="s">
        <v>5324</v>
      </c>
      <c r="I2614" s="176" t="s">
        <v>5325</v>
      </c>
      <c r="J2614" s="176" t="s">
        <v>5326</v>
      </c>
      <c r="K2614" s="176" t="s">
        <v>5332</v>
      </c>
      <c r="L2614" s="220">
        <f>7055000/6</f>
        <v>1175833.3333333333</v>
      </c>
    </row>
    <row r="2615" spans="1:12" ht="24" x14ac:dyDescent="0.2">
      <c r="A2615" s="197">
        <f t="shared" si="40"/>
        <v>2614</v>
      </c>
      <c r="B2615" s="176" t="s">
        <v>5237</v>
      </c>
      <c r="C2615" s="176"/>
      <c r="D2615" s="176"/>
      <c r="E2615" s="176"/>
      <c r="F2615" s="176"/>
      <c r="G2615" s="176"/>
      <c r="H2615" s="176"/>
      <c r="I2615" s="176"/>
      <c r="J2615" s="176"/>
      <c r="K2615" s="176" t="s">
        <v>5333</v>
      </c>
      <c r="L2615" s="220"/>
    </row>
    <row r="2616" spans="1:12" ht="60" x14ac:dyDescent="0.2">
      <c r="A2616" s="197">
        <f t="shared" si="40"/>
        <v>2615</v>
      </c>
      <c r="B2616" s="176" t="s">
        <v>5237</v>
      </c>
      <c r="C2616" s="176" t="s">
        <v>5320</v>
      </c>
      <c r="D2616" s="176" t="s">
        <v>5321</v>
      </c>
      <c r="E2616" s="176" t="s">
        <v>5322</v>
      </c>
      <c r="F2616" s="176" t="s">
        <v>5323</v>
      </c>
      <c r="G2616" s="176" t="s">
        <v>5323</v>
      </c>
      <c r="H2616" s="176" t="s">
        <v>5324</v>
      </c>
      <c r="I2616" s="176" t="s">
        <v>5325</v>
      </c>
      <c r="J2616" s="176" t="s">
        <v>5326</v>
      </c>
      <c r="K2616" s="176" t="s">
        <v>5334</v>
      </c>
      <c r="L2616" s="220">
        <f>30449181.9199999/6</f>
        <v>5074863.6533333166</v>
      </c>
    </row>
    <row r="2617" spans="1:12" ht="60" x14ac:dyDescent="0.2">
      <c r="A2617" s="197">
        <f t="shared" si="40"/>
        <v>2616</v>
      </c>
      <c r="B2617" s="176" t="s">
        <v>5237</v>
      </c>
      <c r="C2617" s="176" t="s">
        <v>5320</v>
      </c>
      <c r="D2617" s="176" t="s">
        <v>5321</v>
      </c>
      <c r="E2617" s="176" t="s">
        <v>5322</v>
      </c>
      <c r="F2617" s="176" t="s">
        <v>5323</v>
      </c>
      <c r="G2617" s="176" t="s">
        <v>5323</v>
      </c>
      <c r="H2617" s="176" t="s">
        <v>5324</v>
      </c>
      <c r="I2617" s="176" t="s">
        <v>5325</v>
      </c>
      <c r="J2617" s="176" t="s">
        <v>5326</v>
      </c>
      <c r="K2617" s="176" t="s">
        <v>5335</v>
      </c>
      <c r="L2617" s="220">
        <f>19121272.9733333/6</f>
        <v>3186878.8288888833</v>
      </c>
    </row>
    <row r="2618" spans="1:12" ht="60" x14ac:dyDescent="0.2">
      <c r="A2618" s="197">
        <f t="shared" si="40"/>
        <v>2617</v>
      </c>
      <c r="B2618" s="176" t="s">
        <v>5237</v>
      </c>
      <c r="C2618" s="176" t="s">
        <v>5320</v>
      </c>
      <c r="D2618" s="176" t="s">
        <v>5321</v>
      </c>
      <c r="E2618" s="176" t="s">
        <v>5322</v>
      </c>
      <c r="F2618" s="176" t="s">
        <v>5323</v>
      </c>
      <c r="G2618" s="176" t="s">
        <v>5323</v>
      </c>
      <c r="H2618" s="176" t="s">
        <v>5324</v>
      </c>
      <c r="I2618" s="176" t="s">
        <v>5325</v>
      </c>
      <c r="J2618" s="176" t="s">
        <v>5326</v>
      </c>
      <c r="K2618" s="176" t="s">
        <v>5336</v>
      </c>
      <c r="L2618" s="220">
        <v>2440787.88</v>
      </c>
    </row>
    <row r="2619" spans="1:12" ht="60" x14ac:dyDescent="0.2">
      <c r="A2619" s="197">
        <f t="shared" si="40"/>
        <v>2618</v>
      </c>
      <c r="B2619" s="176" t="s">
        <v>5237</v>
      </c>
      <c r="C2619" s="176" t="s">
        <v>5320</v>
      </c>
      <c r="D2619" s="176" t="s">
        <v>5321</v>
      </c>
      <c r="E2619" s="176" t="s">
        <v>5322</v>
      </c>
      <c r="F2619" s="176" t="s">
        <v>5323</v>
      </c>
      <c r="G2619" s="176" t="s">
        <v>5323</v>
      </c>
      <c r="H2619" s="176" t="s">
        <v>5324</v>
      </c>
      <c r="I2619" s="176" t="s">
        <v>5325</v>
      </c>
      <c r="J2619" s="176" t="s">
        <v>5326</v>
      </c>
      <c r="K2619" s="176" t="s">
        <v>5337</v>
      </c>
      <c r="L2619" s="220">
        <f>12806870.69/6</f>
        <v>2134478.4483333332</v>
      </c>
    </row>
    <row r="2620" spans="1:12" ht="60" x14ac:dyDescent="0.2">
      <c r="A2620" s="197">
        <f t="shared" si="40"/>
        <v>2619</v>
      </c>
      <c r="B2620" s="176" t="s">
        <v>5237</v>
      </c>
      <c r="C2620" s="176" t="s">
        <v>5320</v>
      </c>
      <c r="D2620" s="176" t="s">
        <v>5321</v>
      </c>
      <c r="E2620" s="176" t="s">
        <v>5322</v>
      </c>
      <c r="F2620" s="176" t="s">
        <v>5323</v>
      </c>
      <c r="G2620" s="176" t="s">
        <v>5323</v>
      </c>
      <c r="H2620" s="176" t="s">
        <v>5324</v>
      </c>
      <c r="I2620" s="176" t="s">
        <v>5325</v>
      </c>
      <c r="J2620" s="176" t="s">
        <v>5326</v>
      </c>
      <c r="K2620" s="176" t="s">
        <v>5338</v>
      </c>
      <c r="L2620" s="220">
        <f>12461606.1/6</f>
        <v>2076934.3499999999</v>
      </c>
    </row>
    <row r="2621" spans="1:12" ht="60" x14ac:dyDescent="0.2">
      <c r="A2621" s="197">
        <f t="shared" si="40"/>
        <v>2620</v>
      </c>
      <c r="B2621" s="176" t="s">
        <v>5237</v>
      </c>
      <c r="C2621" s="176" t="s">
        <v>5320</v>
      </c>
      <c r="D2621" s="176" t="s">
        <v>5321</v>
      </c>
      <c r="E2621" s="176" t="s">
        <v>5322</v>
      </c>
      <c r="F2621" s="176" t="s">
        <v>5323</v>
      </c>
      <c r="G2621" s="176" t="s">
        <v>5323</v>
      </c>
      <c r="H2621" s="176" t="s">
        <v>5324</v>
      </c>
      <c r="I2621" s="176" t="s">
        <v>5325</v>
      </c>
      <c r="J2621" s="176" t="s">
        <v>5326</v>
      </c>
      <c r="K2621" s="176" t="s">
        <v>5339</v>
      </c>
      <c r="L2621" s="220">
        <f>11811222.425/6</f>
        <v>1968537.0708333335</v>
      </c>
    </row>
    <row r="2622" spans="1:12" ht="60" x14ac:dyDescent="0.2">
      <c r="A2622" s="197">
        <f t="shared" si="40"/>
        <v>2621</v>
      </c>
      <c r="B2622" s="176" t="s">
        <v>5237</v>
      </c>
      <c r="C2622" s="176" t="s">
        <v>5320</v>
      </c>
      <c r="D2622" s="176" t="s">
        <v>5321</v>
      </c>
      <c r="E2622" s="176" t="s">
        <v>5322</v>
      </c>
      <c r="F2622" s="176" t="s">
        <v>5323</v>
      </c>
      <c r="G2622" s="176" t="s">
        <v>5323</v>
      </c>
      <c r="H2622" s="176" t="s">
        <v>5324</v>
      </c>
      <c r="I2622" s="176" t="s">
        <v>5325</v>
      </c>
      <c r="J2622" s="176" t="s">
        <v>5326</v>
      </c>
      <c r="K2622" s="176" t="s">
        <v>5340</v>
      </c>
      <c r="L2622" s="220">
        <f>9728282.41666667/6</f>
        <v>1621380.4027777782</v>
      </c>
    </row>
    <row r="2623" spans="1:12" ht="60" x14ac:dyDescent="0.2">
      <c r="A2623" s="197">
        <f t="shared" si="40"/>
        <v>2622</v>
      </c>
      <c r="B2623" s="176" t="s">
        <v>5237</v>
      </c>
      <c r="C2623" s="176" t="s">
        <v>5320</v>
      </c>
      <c r="D2623" s="176" t="s">
        <v>5321</v>
      </c>
      <c r="E2623" s="176" t="s">
        <v>5322</v>
      </c>
      <c r="F2623" s="176" t="s">
        <v>5323</v>
      </c>
      <c r="G2623" s="176" t="s">
        <v>5323</v>
      </c>
      <c r="H2623" s="176" t="s">
        <v>5324</v>
      </c>
      <c r="I2623" s="176" t="s">
        <v>5325</v>
      </c>
      <c r="J2623" s="176" t="s">
        <v>5326</v>
      </c>
      <c r="K2623" s="176" t="s">
        <v>5341</v>
      </c>
      <c r="L2623" s="220">
        <f>9490415.52333334/6</f>
        <v>1581735.9205555569</v>
      </c>
    </row>
    <row r="2624" spans="1:12" ht="60" x14ac:dyDescent="0.2">
      <c r="A2624" s="197">
        <f t="shared" si="40"/>
        <v>2623</v>
      </c>
      <c r="B2624" s="176" t="s">
        <v>5237</v>
      </c>
      <c r="C2624" s="176" t="s">
        <v>5320</v>
      </c>
      <c r="D2624" s="176" t="s">
        <v>5321</v>
      </c>
      <c r="E2624" s="176" t="s">
        <v>5322</v>
      </c>
      <c r="F2624" s="176" t="s">
        <v>5323</v>
      </c>
      <c r="G2624" s="176" t="s">
        <v>5323</v>
      </c>
      <c r="H2624" s="176" t="s">
        <v>5324</v>
      </c>
      <c r="I2624" s="176" t="s">
        <v>5325</v>
      </c>
      <c r="J2624" s="176" t="s">
        <v>5326</v>
      </c>
      <c r="K2624" s="176" t="s">
        <v>5342</v>
      </c>
      <c r="L2624" s="220">
        <f>8932143.5/6</f>
        <v>1488690.5833333333</v>
      </c>
    </row>
    <row r="2625" spans="1:12" ht="60" x14ac:dyDescent="0.2">
      <c r="A2625" s="197">
        <f t="shared" si="40"/>
        <v>2624</v>
      </c>
      <c r="B2625" s="176" t="s">
        <v>5237</v>
      </c>
      <c r="C2625" s="176" t="s">
        <v>5320</v>
      </c>
      <c r="D2625" s="176" t="s">
        <v>5321</v>
      </c>
      <c r="E2625" s="176" t="s">
        <v>5322</v>
      </c>
      <c r="F2625" s="176" t="s">
        <v>5323</v>
      </c>
      <c r="G2625" s="176" t="s">
        <v>5323</v>
      </c>
      <c r="H2625" s="176" t="s">
        <v>5324</v>
      </c>
      <c r="I2625" s="176" t="s">
        <v>5325</v>
      </c>
      <c r="J2625" s="176" t="s">
        <v>5326</v>
      </c>
      <c r="K2625" s="176" t="s">
        <v>5343</v>
      </c>
      <c r="L2625" s="220">
        <f>8015467.84833333/6</f>
        <v>1335911.308055555</v>
      </c>
    </row>
    <row r="2626" spans="1:12" ht="60" x14ac:dyDescent="0.2">
      <c r="A2626" s="197">
        <f t="shared" si="40"/>
        <v>2625</v>
      </c>
      <c r="B2626" s="176" t="s">
        <v>5237</v>
      </c>
      <c r="C2626" s="176" t="s">
        <v>5320</v>
      </c>
      <c r="D2626" s="176" t="s">
        <v>5321</v>
      </c>
      <c r="E2626" s="176" t="s">
        <v>5322</v>
      </c>
      <c r="F2626" s="176" t="s">
        <v>5323</v>
      </c>
      <c r="G2626" s="176" t="s">
        <v>5323</v>
      </c>
      <c r="H2626" s="176" t="s">
        <v>5324</v>
      </c>
      <c r="I2626" s="176" t="s">
        <v>5325</v>
      </c>
      <c r="J2626" s="176" t="s">
        <v>5326</v>
      </c>
      <c r="K2626" s="176" t="s">
        <v>5344</v>
      </c>
      <c r="L2626" s="220">
        <f>7613912.33333333/6</f>
        <v>1268985.3888888883</v>
      </c>
    </row>
    <row r="2627" spans="1:12" ht="60" x14ac:dyDescent="0.2">
      <c r="A2627" s="197">
        <f t="shared" si="40"/>
        <v>2626</v>
      </c>
      <c r="B2627" s="176" t="s">
        <v>5237</v>
      </c>
      <c r="C2627" s="176" t="s">
        <v>5320</v>
      </c>
      <c r="D2627" s="176" t="s">
        <v>5321</v>
      </c>
      <c r="E2627" s="176" t="s">
        <v>5322</v>
      </c>
      <c r="F2627" s="176" t="s">
        <v>5323</v>
      </c>
      <c r="G2627" s="176" t="s">
        <v>5323</v>
      </c>
      <c r="H2627" s="176" t="s">
        <v>5324</v>
      </c>
      <c r="I2627" s="176" t="s">
        <v>5325</v>
      </c>
      <c r="J2627" s="176" t="s">
        <v>5326</v>
      </c>
      <c r="K2627" s="176" t="s">
        <v>5345</v>
      </c>
      <c r="L2627" s="220">
        <f>6671460.18333333/6</f>
        <v>1111910.0305555549</v>
      </c>
    </row>
    <row r="2628" spans="1:12" ht="60" x14ac:dyDescent="0.2">
      <c r="A2628" s="197">
        <f t="shared" si="40"/>
        <v>2627</v>
      </c>
      <c r="B2628" s="176" t="s">
        <v>5237</v>
      </c>
      <c r="C2628" s="176" t="s">
        <v>5320</v>
      </c>
      <c r="D2628" s="176" t="s">
        <v>5321</v>
      </c>
      <c r="E2628" s="176" t="s">
        <v>5322</v>
      </c>
      <c r="F2628" s="176" t="s">
        <v>5323</v>
      </c>
      <c r="G2628" s="176" t="s">
        <v>5323</v>
      </c>
      <c r="H2628" s="176" t="s">
        <v>5324</v>
      </c>
      <c r="I2628" s="176" t="s">
        <v>5325</v>
      </c>
      <c r="J2628" s="176" t="s">
        <v>5326</v>
      </c>
      <c r="K2628" s="176" t="s">
        <v>5346</v>
      </c>
      <c r="L2628" s="220">
        <f>6605148.85/6</f>
        <v>1100858.1416666666</v>
      </c>
    </row>
    <row r="2629" spans="1:12" ht="60" x14ac:dyDescent="0.2">
      <c r="A2629" s="197">
        <f t="shared" si="40"/>
        <v>2628</v>
      </c>
      <c r="B2629" s="176" t="s">
        <v>5237</v>
      </c>
      <c r="C2629" s="176" t="s">
        <v>5320</v>
      </c>
      <c r="D2629" s="176" t="s">
        <v>5321</v>
      </c>
      <c r="E2629" s="176" t="s">
        <v>5322</v>
      </c>
      <c r="F2629" s="176" t="s">
        <v>5323</v>
      </c>
      <c r="G2629" s="176" t="s">
        <v>5323</v>
      </c>
      <c r="H2629" s="176" t="s">
        <v>5324</v>
      </c>
      <c r="I2629" s="176" t="s">
        <v>5325</v>
      </c>
      <c r="J2629" s="176" t="s">
        <v>5326</v>
      </c>
      <c r="K2629" s="176" t="s">
        <v>5347</v>
      </c>
      <c r="L2629" s="220">
        <f>6425064.755/6</f>
        <v>1070844.1258333332</v>
      </c>
    </row>
    <row r="2630" spans="1:12" ht="60" x14ac:dyDescent="0.2">
      <c r="A2630" s="197">
        <f t="shared" ref="A2630:A2693" si="41">A2629+1</f>
        <v>2629</v>
      </c>
      <c r="B2630" s="176" t="s">
        <v>5237</v>
      </c>
      <c r="C2630" s="176" t="s">
        <v>5320</v>
      </c>
      <c r="D2630" s="176" t="s">
        <v>5321</v>
      </c>
      <c r="E2630" s="176" t="s">
        <v>5322</v>
      </c>
      <c r="F2630" s="176" t="s">
        <v>5323</v>
      </c>
      <c r="G2630" s="176" t="s">
        <v>5323</v>
      </c>
      <c r="H2630" s="176" t="s">
        <v>5324</v>
      </c>
      <c r="I2630" s="176" t="s">
        <v>5325</v>
      </c>
      <c r="J2630" s="176" t="s">
        <v>5326</v>
      </c>
      <c r="K2630" s="176" t="s">
        <v>5348</v>
      </c>
      <c r="L2630" s="220">
        <f>6315377.91666667/6</f>
        <v>1052562.9861111117</v>
      </c>
    </row>
    <row r="2631" spans="1:12" ht="60" x14ac:dyDescent="0.2">
      <c r="A2631" s="197">
        <f t="shared" si="41"/>
        <v>2630</v>
      </c>
      <c r="B2631" s="176" t="s">
        <v>5237</v>
      </c>
      <c r="C2631" s="176" t="s">
        <v>5320</v>
      </c>
      <c r="D2631" s="176" t="s">
        <v>5321</v>
      </c>
      <c r="E2631" s="176" t="s">
        <v>5322</v>
      </c>
      <c r="F2631" s="176" t="s">
        <v>5323</v>
      </c>
      <c r="G2631" s="176" t="s">
        <v>5323</v>
      </c>
      <c r="H2631" s="176" t="s">
        <v>5324</v>
      </c>
      <c r="I2631" s="176" t="s">
        <v>5325</v>
      </c>
      <c r="J2631" s="176" t="s">
        <v>5326</v>
      </c>
      <c r="K2631" s="176" t="s">
        <v>5349</v>
      </c>
      <c r="L2631" s="220">
        <f>6059063.615/6</f>
        <v>1009843.9358333334</v>
      </c>
    </row>
    <row r="2632" spans="1:12" ht="60" x14ac:dyDescent="0.2">
      <c r="A2632" s="197">
        <f t="shared" si="41"/>
        <v>2631</v>
      </c>
      <c r="B2632" s="176" t="s">
        <v>5237</v>
      </c>
      <c r="C2632" s="176" t="s">
        <v>5320</v>
      </c>
      <c r="D2632" s="176" t="s">
        <v>5321</v>
      </c>
      <c r="E2632" s="176" t="s">
        <v>5322</v>
      </c>
      <c r="F2632" s="176" t="s">
        <v>5323</v>
      </c>
      <c r="G2632" s="176" t="s">
        <v>5323</v>
      </c>
      <c r="H2632" s="176" t="s">
        <v>5324</v>
      </c>
      <c r="I2632" s="176" t="s">
        <v>5325</v>
      </c>
      <c r="J2632" s="176" t="s">
        <v>5326</v>
      </c>
      <c r="K2632" s="176" t="s">
        <v>5350</v>
      </c>
      <c r="L2632" s="220">
        <f>5976321.5/6</f>
        <v>996053.58333333337</v>
      </c>
    </row>
    <row r="2633" spans="1:12" ht="60" x14ac:dyDescent="0.2">
      <c r="A2633" s="197">
        <f t="shared" si="41"/>
        <v>2632</v>
      </c>
      <c r="B2633" s="176" t="s">
        <v>5237</v>
      </c>
      <c r="C2633" s="176" t="s">
        <v>5320</v>
      </c>
      <c r="D2633" s="176" t="s">
        <v>5321</v>
      </c>
      <c r="E2633" s="176" t="s">
        <v>5322</v>
      </c>
      <c r="F2633" s="176" t="s">
        <v>5323</v>
      </c>
      <c r="G2633" s="176" t="s">
        <v>5323</v>
      </c>
      <c r="H2633" s="176" t="s">
        <v>5324</v>
      </c>
      <c r="I2633" s="176" t="s">
        <v>5325</v>
      </c>
      <c r="J2633" s="176" t="s">
        <v>5326</v>
      </c>
      <c r="K2633" s="176" t="s">
        <v>5351</v>
      </c>
      <c r="L2633" s="220">
        <f>5778201.22166667/6</f>
        <v>963033.53694444511</v>
      </c>
    </row>
    <row r="2634" spans="1:12" ht="60" x14ac:dyDescent="0.2">
      <c r="A2634" s="197">
        <f t="shared" si="41"/>
        <v>2633</v>
      </c>
      <c r="B2634" s="176" t="s">
        <v>5237</v>
      </c>
      <c r="C2634" s="176" t="s">
        <v>5320</v>
      </c>
      <c r="D2634" s="176" t="s">
        <v>5321</v>
      </c>
      <c r="E2634" s="176" t="s">
        <v>5322</v>
      </c>
      <c r="F2634" s="176" t="s">
        <v>5323</v>
      </c>
      <c r="G2634" s="176" t="s">
        <v>5323</v>
      </c>
      <c r="H2634" s="176" t="s">
        <v>5324</v>
      </c>
      <c r="I2634" s="176" t="s">
        <v>5325</v>
      </c>
      <c r="J2634" s="176" t="s">
        <v>5326</v>
      </c>
      <c r="K2634" s="176" t="s">
        <v>5352</v>
      </c>
      <c r="L2634" s="220">
        <f>5651568.20333333/6</f>
        <v>941928.03388888843</v>
      </c>
    </row>
    <row r="2635" spans="1:12" ht="60" x14ac:dyDescent="0.2">
      <c r="A2635" s="197">
        <f t="shared" si="41"/>
        <v>2634</v>
      </c>
      <c r="B2635" s="176" t="s">
        <v>5237</v>
      </c>
      <c r="C2635" s="176" t="s">
        <v>5320</v>
      </c>
      <c r="D2635" s="176" t="s">
        <v>5321</v>
      </c>
      <c r="E2635" s="176" t="s">
        <v>5322</v>
      </c>
      <c r="F2635" s="176" t="s">
        <v>5323</v>
      </c>
      <c r="G2635" s="176" t="s">
        <v>5323</v>
      </c>
      <c r="H2635" s="176" t="s">
        <v>5324</v>
      </c>
      <c r="I2635" s="176" t="s">
        <v>5325</v>
      </c>
      <c r="J2635" s="176" t="s">
        <v>5326</v>
      </c>
      <c r="K2635" s="176" t="s">
        <v>5353</v>
      </c>
      <c r="L2635" s="220">
        <f>5552615.5/6</f>
        <v>925435.91666666663</v>
      </c>
    </row>
    <row r="2636" spans="1:12" ht="60" x14ac:dyDescent="0.2">
      <c r="A2636" s="197">
        <f t="shared" si="41"/>
        <v>2635</v>
      </c>
      <c r="B2636" s="176" t="s">
        <v>5237</v>
      </c>
      <c r="C2636" s="176" t="s">
        <v>5320</v>
      </c>
      <c r="D2636" s="176" t="s">
        <v>5321</v>
      </c>
      <c r="E2636" s="176" t="s">
        <v>5322</v>
      </c>
      <c r="F2636" s="176" t="s">
        <v>5323</v>
      </c>
      <c r="G2636" s="176" t="s">
        <v>5323</v>
      </c>
      <c r="H2636" s="176" t="s">
        <v>5324</v>
      </c>
      <c r="I2636" s="176" t="s">
        <v>5325</v>
      </c>
      <c r="J2636" s="176" t="s">
        <v>5326</v>
      </c>
      <c r="K2636" s="176" t="s">
        <v>5354</v>
      </c>
      <c r="L2636" s="220">
        <f>4926562.41666667/6</f>
        <v>821093.73611111159</v>
      </c>
    </row>
    <row r="2637" spans="1:12" ht="60" x14ac:dyDescent="0.2">
      <c r="A2637" s="197">
        <f t="shared" si="41"/>
        <v>2636</v>
      </c>
      <c r="B2637" s="176" t="s">
        <v>5237</v>
      </c>
      <c r="C2637" s="176" t="s">
        <v>5320</v>
      </c>
      <c r="D2637" s="176" t="s">
        <v>5321</v>
      </c>
      <c r="E2637" s="176" t="s">
        <v>5322</v>
      </c>
      <c r="F2637" s="176" t="s">
        <v>5323</v>
      </c>
      <c r="G2637" s="176" t="s">
        <v>5323</v>
      </c>
      <c r="H2637" s="176" t="s">
        <v>5324</v>
      </c>
      <c r="I2637" s="176" t="s">
        <v>5325</v>
      </c>
      <c r="J2637" s="176" t="s">
        <v>5326</v>
      </c>
      <c r="K2637" s="176" t="s">
        <v>5355</v>
      </c>
      <c r="L2637" s="220">
        <f>4856476.14333333/6</f>
        <v>809412.69055555493</v>
      </c>
    </row>
    <row r="2638" spans="1:12" ht="60" x14ac:dyDescent="0.2">
      <c r="A2638" s="197">
        <f t="shared" si="41"/>
        <v>2637</v>
      </c>
      <c r="B2638" s="176" t="s">
        <v>5237</v>
      </c>
      <c r="C2638" s="176" t="s">
        <v>5320</v>
      </c>
      <c r="D2638" s="176" t="s">
        <v>5321</v>
      </c>
      <c r="E2638" s="176" t="s">
        <v>5322</v>
      </c>
      <c r="F2638" s="176" t="s">
        <v>5323</v>
      </c>
      <c r="G2638" s="176" t="s">
        <v>5323</v>
      </c>
      <c r="H2638" s="176" t="s">
        <v>5324</v>
      </c>
      <c r="I2638" s="176" t="s">
        <v>5325</v>
      </c>
      <c r="J2638" s="176" t="s">
        <v>5326</v>
      </c>
      <c r="K2638" s="176" t="s">
        <v>5356</v>
      </c>
      <c r="L2638" s="220">
        <f>4826074.155/6</f>
        <v>804345.6925</v>
      </c>
    </row>
    <row r="2639" spans="1:12" ht="60" x14ac:dyDescent="0.2">
      <c r="A2639" s="197">
        <f t="shared" si="41"/>
        <v>2638</v>
      </c>
      <c r="B2639" s="176" t="s">
        <v>5237</v>
      </c>
      <c r="C2639" s="176" t="s">
        <v>5320</v>
      </c>
      <c r="D2639" s="176" t="s">
        <v>5321</v>
      </c>
      <c r="E2639" s="176" t="s">
        <v>5322</v>
      </c>
      <c r="F2639" s="176" t="s">
        <v>5323</v>
      </c>
      <c r="G2639" s="176" t="s">
        <v>5323</v>
      </c>
      <c r="H2639" s="176" t="s">
        <v>5324</v>
      </c>
      <c r="I2639" s="176" t="s">
        <v>5325</v>
      </c>
      <c r="J2639" s="176" t="s">
        <v>5326</v>
      </c>
      <c r="K2639" s="176" t="s">
        <v>5357</v>
      </c>
      <c r="L2639" s="220">
        <f>4690875.535/6</f>
        <v>781812.58916666673</v>
      </c>
    </row>
    <row r="2640" spans="1:12" ht="60" x14ac:dyDescent="0.2">
      <c r="A2640" s="197">
        <f t="shared" si="41"/>
        <v>2639</v>
      </c>
      <c r="B2640" s="176" t="s">
        <v>5237</v>
      </c>
      <c r="C2640" s="176" t="s">
        <v>5320</v>
      </c>
      <c r="D2640" s="176" t="s">
        <v>5321</v>
      </c>
      <c r="E2640" s="176" t="s">
        <v>5322</v>
      </c>
      <c r="F2640" s="176" t="s">
        <v>5323</v>
      </c>
      <c r="G2640" s="176" t="s">
        <v>5323</v>
      </c>
      <c r="H2640" s="176" t="s">
        <v>5324</v>
      </c>
      <c r="I2640" s="176" t="s">
        <v>5325</v>
      </c>
      <c r="J2640" s="176" t="s">
        <v>5326</v>
      </c>
      <c r="K2640" s="176" t="s">
        <v>5358</v>
      </c>
      <c r="L2640" s="220">
        <f>4569339.72166667/6</f>
        <v>761556.62027777836</v>
      </c>
    </row>
    <row r="2641" spans="1:12" ht="60" x14ac:dyDescent="0.2">
      <c r="A2641" s="197">
        <f t="shared" si="41"/>
        <v>2640</v>
      </c>
      <c r="B2641" s="176" t="s">
        <v>5237</v>
      </c>
      <c r="C2641" s="176" t="s">
        <v>5320</v>
      </c>
      <c r="D2641" s="176" t="s">
        <v>5321</v>
      </c>
      <c r="E2641" s="176" t="s">
        <v>5322</v>
      </c>
      <c r="F2641" s="176" t="s">
        <v>5323</v>
      </c>
      <c r="G2641" s="176" t="s">
        <v>5323</v>
      </c>
      <c r="H2641" s="176" t="s">
        <v>5324</v>
      </c>
      <c r="I2641" s="176" t="s">
        <v>5325</v>
      </c>
      <c r="J2641" s="176" t="s">
        <v>5326</v>
      </c>
      <c r="K2641" s="176" t="s">
        <v>5359</v>
      </c>
      <c r="L2641" s="220">
        <f>4501578.05333333/6</f>
        <v>750263.00888888829</v>
      </c>
    </row>
    <row r="2642" spans="1:12" ht="60" x14ac:dyDescent="0.2">
      <c r="A2642" s="197">
        <f t="shared" si="41"/>
        <v>2641</v>
      </c>
      <c r="B2642" s="176" t="s">
        <v>5237</v>
      </c>
      <c r="C2642" s="176" t="s">
        <v>5320</v>
      </c>
      <c r="D2642" s="176" t="s">
        <v>5321</v>
      </c>
      <c r="E2642" s="176" t="s">
        <v>5322</v>
      </c>
      <c r="F2642" s="176" t="s">
        <v>5323</v>
      </c>
      <c r="G2642" s="176" t="s">
        <v>5323</v>
      </c>
      <c r="H2642" s="176" t="s">
        <v>5324</v>
      </c>
      <c r="I2642" s="176" t="s">
        <v>5325</v>
      </c>
      <c r="J2642" s="176" t="s">
        <v>5326</v>
      </c>
      <c r="K2642" s="176" t="s">
        <v>5360</v>
      </c>
      <c r="L2642" s="220">
        <f>4423887.08333333/6</f>
        <v>737314.51388888841</v>
      </c>
    </row>
    <row r="2643" spans="1:12" ht="60" x14ac:dyDescent="0.2">
      <c r="A2643" s="197">
        <f t="shared" si="41"/>
        <v>2642</v>
      </c>
      <c r="B2643" s="176" t="s">
        <v>5237</v>
      </c>
      <c r="C2643" s="176" t="s">
        <v>5320</v>
      </c>
      <c r="D2643" s="176" t="s">
        <v>5321</v>
      </c>
      <c r="E2643" s="176" t="s">
        <v>5322</v>
      </c>
      <c r="F2643" s="176" t="s">
        <v>5323</v>
      </c>
      <c r="G2643" s="176" t="s">
        <v>5323</v>
      </c>
      <c r="H2643" s="176" t="s">
        <v>5324</v>
      </c>
      <c r="I2643" s="176" t="str">
        <f>I2642</f>
        <v>8 495-777-90-60</v>
      </c>
      <c r="J2643" s="176" t="s">
        <v>5326</v>
      </c>
      <c r="K2643" s="176" t="s">
        <v>5361</v>
      </c>
      <c r="L2643" s="220">
        <f>4341176.475/6</f>
        <v>723529.41249999998</v>
      </c>
    </row>
    <row r="2644" spans="1:12" ht="60" x14ac:dyDescent="0.2">
      <c r="A2644" s="197">
        <f t="shared" si="41"/>
        <v>2643</v>
      </c>
      <c r="B2644" s="176" t="s">
        <v>5237</v>
      </c>
      <c r="C2644" s="176" t="s">
        <v>5320</v>
      </c>
      <c r="D2644" s="176" t="s">
        <v>5321</v>
      </c>
      <c r="E2644" s="176" t="s">
        <v>5322</v>
      </c>
      <c r="F2644" s="176" t="s">
        <v>5323</v>
      </c>
      <c r="G2644" s="176" t="s">
        <v>5323</v>
      </c>
      <c r="H2644" s="176" t="s">
        <v>5324</v>
      </c>
      <c r="I2644" s="176" t="str">
        <f>I2643</f>
        <v>8 495-777-90-60</v>
      </c>
      <c r="J2644" s="176" t="s">
        <v>5326</v>
      </c>
      <c r="K2644" s="176" t="s">
        <v>5362</v>
      </c>
      <c r="L2644" s="220">
        <f>4057010.5/6</f>
        <v>676168.41666666663</v>
      </c>
    </row>
    <row r="2645" spans="1:12" ht="60" x14ac:dyDescent="0.2">
      <c r="A2645" s="197">
        <f t="shared" si="41"/>
        <v>2644</v>
      </c>
      <c r="B2645" s="176" t="s">
        <v>5237</v>
      </c>
      <c r="C2645" s="176" t="s">
        <v>5320</v>
      </c>
      <c r="D2645" s="176" t="s">
        <v>5321</v>
      </c>
      <c r="E2645" s="176" t="s">
        <v>5322</v>
      </c>
      <c r="F2645" s="176" t="s">
        <v>5323</v>
      </c>
      <c r="G2645" s="176" t="s">
        <v>5323</v>
      </c>
      <c r="H2645" s="176" t="s">
        <v>5324</v>
      </c>
      <c r="I2645" s="176" t="str">
        <f t="shared" ref="I2645:I2667" si="42">I2644</f>
        <v>8 495-777-90-60</v>
      </c>
      <c r="J2645" s="176" t="s">
        <v>5326</v>
      </c>
      <c r="K2645" s="176" t="s">
        <v>5363</v>
      </c>
      <c r="L2645" s="220">
        <f>4014767.30333333/6</f>
        <v>669127.88388888829</v>
      </c>
    </row>
    <row r="2646" spans="1:12" ht="60" x14ac:dyDescent="0.2">
      <c r="A2646" s="197">
        <f t="shared" si="41"/>
        <v>2645</v>
      </c>
      <c r="B2646" s="176" t="s">
        <v>5237</v>
      </c>
      <c r="C2646" s="176" t="s">
        <v>5320</v>
      </c>
      <c r="D2646" s="176" t="s">
        <v>5321</v>
      </c>
      <c r="E2646" s="176" t="s">
        <v>5322</v>
      </c>
      <c r="F2646" s="176" t="s">
        <v>5323</v>
      </c>
      <c r="G2646" s="176" t="s">
        <v>5323</v>
      </c>
      <c r="H2646" s="176" t="s">
        <v>5324</v>
      </c>
      <c r="I2646" s="176" t="str">
        <f t="shared" si="42"/>
        <v>8 495-777-90-60</v>
      </c>
      <c r="J2646" s="176" t="s">
        <v>5326</v>
      </c>
      <c r="K2646" s="176" t="s">
        <v>5364</v>
      </c>
      <c r="L2646" s="220">
        <f>3986206.83333333/6</f>
        <v>664367.80555555504</v>
      </c>
    </row>
    <row r="2647" spans="1:12" ht="60" x14ac:dyDescent="0.2">
      <c r="A2647" s="197">
        <f t="shared" si="41"/>
        <v>2646</v>
      </c>
      <c r="B2647" s="176" t="s">
        <v>5237</v>
      </c>
      <c r="C2647" s="176" t="s">
        <v>5320</v>
      </c>
      <c r="D2647" s="176" t="s">
        <v>5321</v>
      </c>
      <c r="E2647" s="176" t="s">
        <v>5322</v>
      </c>
      <c r="F2647" s="176" t="s">
        <v>5323</v>
      </c>
      <c r="G2647" s="176" t="s">
        <v>5323</v>
      </c>
      <c r="H2647" s="176" t="s">
        <v>5324</v>
      </c>
      <c r="I2647" s="176" t="str">
        <f t="shared" si="42"/>
        <v>8 495-777-90-60</v>
      </c>
      <c r="J2647" s="176" t="s">
        <v>5326</v>
      </c>
      <c r="K2647" s="176" t="s">
        <v>5365</v>
      </c>
      <c r="L2647" s="220">
        <f>3933120.02833333/6</f>
        <v>655520.00472222164</v>
      </c>
    </row>
    <row r="2648" spans="1:12" ht="60" x14ac:dyDescent="0.2">
      <c r="A2648" s="197">
        <f t="shared" si="41"/>
        <v>2647</v>
      </c>
      <c r="B2648" s="176" t="s">
        <v>5237</v>
      </c>
      <c r="C2648" s="176" t="s">
        <v>5320</v>
      </c>
      <c r="D2648" s="176" t="s">
        <v>5321</v>
      </c>
      <c r="E2648" s="176" t="s">
        <v>5322</v>
      </c>
      <c r="F2648" s="176" t="s">
        <v>5323</v>
      </c>
      <c r="G2648" s="176" t="s">
        <v>5323</v>
      </c>
      <c r="H2648" s="176" t="s">
        <v>5324</v>
      </c>
      <c r="I2648" s="176" t="str">
        <f t="shared" si="42"/>
        <v>8 495-777-90-60</v>
      </c>
      <c r="J2648" s="176" t="s">
        <v>5326</v>
      </c>
      <c r="K2648" s="176" t="s">
        <v>5366</v>
      </c>
      <c r="L2648" s="220">
        <f>3929570.61666667/6</f>
        <v>654928.43611111166</v>
      </c>
    </row>
    <row r="2649" spans="1:12" ht="60" x14ac:dyDescent="0.2">
      <c r="A2649" s="197">
        <f t="shared" si="41"/>
        <v>2648</v>
      </c>
      <c r="B2649" s="176" t="s">
        <v>5237</v>
      </c>
      <c r="C2649" s="176" t="s">
        <v>5320</v>
      </c>
      <c r="D2649" s="176" t="s">
        <v>5321</v>
      </c>
      <c r="E2649" s="176" t="s">
        <v>5322</v>
      </c>
      <c r="F2649" s="176" t="s">
        <v>5323</v>
      </c>
      <c r="G2649" s="176" t="s">
        <v>5323</v>
      </c>
      <c r="H2649" s="176" t="s">
        <v>5324</v>
      </c>
      <c r="I2649" s="176" t="str">
        <f t="shared" si="42"/>
        <v>8 495-777-90-60</v>
      </c>
      <c r="J2649" s="176" t="s">
        <v>5326</v>
      </c>
      <c r="K2649" s="176" t="s">
        <v>5367</v>
      </c>
      <c r="L2649" s="220">
        <f>3826748.6/6</f>
        <v>637791.43333333335</v>
      </c>
    </row>
    <row r="2650" spans="1:12" ht="60" x14ac:dyDescent="0.2">
      <c r="A2650" s="197">
        <f t="shared" si="41"/>
        <v>2649</v>
      </c>
      <c r="B2650" s="176" t="s">
        <v>5237</v>
      </c>
      <c r="C2650" s="176" t="s">
        <v>5320</v>
      </c>
      <c r="D2650" s="176" t="s">
        <v>5321</v>
      </c>
      <c r="E2650" s="176" t="s">
        <v>5322</v>
      </c>
      <c r="F2650" s="176" t="s">
        <v>5323</v>
      </c>
      <c r="G2650" s="176" t="s">
        <v>5323</v>
      </c>
      <c r="H2650" s="176" t="s">
        <v>5324</v>
      </c>
      <c r="I2650" s="176" t="str">
        <f t="shared" si="42"/>
        <v>8 495-777-90-60</v>
      </c>
      <c r="J2650" s="176" t="s">
        <v>5326</v>
      </c>
      <c r="K2650" s="176" t="s">
        <v>5368</v>
      </c>
      <c r="L2650" s="220">
        <f>3743233.25166667/6</f>
        <v>623872.20861111174</v>
      </c>
    </row>
    <row r="2651" spans="1:12" ht="60" x14ac:dyDescent="0.2">
      <c r="A2651" s="197">
        <f t="shared" si="41"/>
        <v>2650</v>
      </c>
      <c r="B2651" s="176" t="s">
        <v>5237</v>
      </c>
      <c r="C2651" s="176" t="s">
        <v>5320</v>
      </c>
      <c r="D2651" s="176" t="s">
        <v>5321</v>
      </c>
      <c r="E2651" s="176" t="s">
        <v>5322</v>
      </c>
      <c r="F2651" s="176" t="s">
        <v>5323</v>
      </c>
      <c r="G2651" s="176" t="s">
        <v>5323</v>
      </c>
      <c r="H2651" s="176" t="s">
        <v>5324</v>
      </c>
      <c r="I2651" s="176" t="str">
        <f t="shared" si="42"/>
        <v>8 495-777-90-60</v>
      </c>
      <c r="J2651" s="176" t="s">
        <v>5326</v>
      </c>
      <c r="K2651" s="176" t="s">
        <v>5369</v>
      </c>
      <c r="L2651" s="220">
        <f>3732370.55/6</f>
        <v>622061.7583333333</v>
      </c>
    </row>
    <row r="2652" spans="1:12" ht="60" x14ac:dyDescent="0.2">
      <c r="A2652" s="197">
        <f t="shared" si="41"/>
        <v>2651</v>
      </c>
      <c r="B2652" s="176" t="s">
        <v>5237</v>
      </c>
      <c r="C2652" s="176" t="s">
        <v>5320</v>
      </c>
      <c r="D2652" s="176" t="s">
        <v>5321</v>
      </c>
      <c r="E2652" s="176" t="s">
        <v>5322</v>
      </c>
      <c r="F2652" s="176" t="s">
        <v>5323</v>
      </c>
      <c r="G2652" s="176" t="s">
        <v>5323</v>
      </c>
      <c r="H2652" s="176" t="s">
        <v>5324</v>
      </c>
      <c r="I2652" s="176" t="str">
        <f t="shared" si="42"/>
        <v>8 495-777-90-60</v>
      </c>
      <c r="J2652" s="176" t="s">
        <v>5326</v>
      </c>
      <c r="K2652" s="176" t="s">
        <v>5370</v>
      </c>
      <c r="L2652" s="220">
        <f>3713672.25/6</f>
        <v>618945.375</v>
      </c>
    </row>
    <row r="2653" spans="1:12" ht="60" x14ac:dyDescent="0.2">
      <c r="A2653" s="197">
        <f t="shared" si="41"/>
        <v>2652</v>
      </c>
      <c r="B2653" s="176" t="s">
        <v>5237</v>
      </c>
      <c r="C2653" s="176" t="s">
        <v>5320</v>
      </c>
      <c r="D2653" s="176" t="s">
        <v>5321</v>
      </c>
      <c r="E2653" s="176" t="s">
        <v>5322</v>
      </c>
      <c r="F2653" s="176" t="s">
        <v>5323</v>
      </c>
      <c r="G2653" s="176" t="s">
        <v>5323</v>
      </c>
      <c r="H2653" s="176" t="s">
        <v>5324</v>
      </c>
      <c r="I2653" s="176" t="str">
        <f t="shared" si="42"/>
        <v>8 495-777-90-60</v>
      </c>
      <c r="J2653" s="176" t="s">
        <v>5326</v>
      </c>
      <c r="K2653" s="176" t="s">
        <v>5371</v>
      </c>
      <c r="L2653" s="220">
        <f>3646231.1/6</f>
        <v>607705.18333333335</v>
      </c>
    </row>
    <row r="2654" spans="1:12" ht="60" x14ac:dyDescent="0.2">
      <c r="A2654" s="197">
        <f t="shared" si="41"/>
        <v>2653</v>
      </c>
      <c r="B2654" s="176" t="s">
        <v>5237</v>
      </c>
      <c r="C2654" s="176" t="s">
        <v>5320</v>
      </c>
      <c r="D2654" s="176" t="s">
        <v>5321</v>
      </c>
      <c r="E2654" s="176" t="s">
        <v>5322</v>
      </c>
      <c r="F2654" s="176" t="s">
        <v>5323</v>
      </c>
      <c r="G2654" s="176" t="s">
        <v>5323</v>
      </c>
      <c r="H2654" s="176" t="s">
        <v>5324</v>
      </c>
      <c r="I2654" s="176" t="str">
        <f t="shared" si="42"/>
        <v>8 495-777-90-60</v>
      </c>
      <c r="J2654" s="176" t="s">
        <v>5326</v>
      </c>
      <c r="K2654" s="176" t="s">
        <v>5372</v>
      </c>
      <c r="L2654" s="220">
        <f>3626690.19166667/6</f>
        <v>604448.36527777836</v>
      </c>
    </row>
    <row r="2655" spans="1:12" ht="60" x14ac:dyDescent="0.2">
      <c r="A2655" s="197">
        <f t="shared" si="41"/>
        <v>2654</v>
      </c>
      <c r="B2655" s="176" t="s">
        <v>5237</v>
      </c>
      <c r="C2655" s="176" t="s">
        <v>5320</v>
      </c>
      <c r="D2655" s="176" t="s">
        <v>5321</v>
      </c>
      <c r="E2655" s="176" t="s">
        <v>5322</v>
      </c>
      <c r="F2655" s="176" t="s">
        <v>5323</v>
      </c>
      <c r="G2655" s="176" t="s">
        <v>5323</v>
      </c>
      <c r="H2655" s="176" t="s">
        <v>5324</v>
      </c>
      <c r="I2655" s="176" t="str">
        <f t="shared" si="42"/>
        <v>8 495-777-90-60</v>
      </c>
      <c r="J2655" s="176" t="s">
        <v>5326</v>
      </c>
      <c r="K2655" s="176" t="s">
        <v>5373</v>
      </c>
      <c r="L2655" s="220">
        <f>3613669.47/6</f>
        <v>602278.245</v>
      </c>
    </row>
    <row r="2656" spans="1:12" ht="60" x14ac:dyDescent="0.2">
      <c r="A2656" s="197">
        <f t="shared" si="41"/>
        <v>2655</v>
      </c>
      <c r="B2656" s="176" t="s">
        <v>5237</v>
      </c>
      <c r="C2656" s="176" t="s">
        <v>5320</v>
      </c>
      <c r="D2656" s="176" t="s">
        <v>5321</v>
      </c>
      <c r="E2656" s="176" t="s">
        <v>5322</v>
      </c>
      <c r="F2656" s="176" t="s">
        <v>5323</v>
      </c>
      <c r="G2656" s="176" t="s">
        <v>5323</v>
      </c>
      <c r="H2656" s="176" t="s">
        <v>5324</v>
      </c>
      <c r="I2656" s="176" t="str">
        <f t="shared" si="42"/>
        <v>8 495-777-90-60</v>
      </c>
      <c r="J2656" s="176" t="s">
        <v>5326</v>
      </c>
      <c r="K2656" s="176" t="s">
        <v>5374</v>
      </c>
      <c r="L2656" s="220">
        <f>3591546.625/6</f>
        <v>598591.10416666663</v>
      </c>
    </row>
    <row r="2657" spans="1:12" ht="60" x14ac:dyDescent="0.2">
      <c r="A2657" s="197">
        <f t="shared" si="41"/>
        <v>2656</v>
      </c>
      <c r="B2657" s="176" t="s">
        <v>5237</v>
      </c>
      <c r="C2657" s="176" t="s">
        <v>5320</v>
      </c>
      <c r="D2657" s="176" t="s">
        <v>5321</v>
      </c>
      <c r="E2657" s="176" t="s">
        <v>5322</v>
      </c>
      <c r="F2657" s="176" t="s">
        <v>5323</v>
      </c>
      <c r="G2657" s="176" t="s">
        <v>5323</v>
      </c>
      <c r="H2657" s="176" t="s">
        <v>5324</v>
      </c>
      <c r="I2657" s="176" t="str">
        <f t="shared" si="42"/>
        <v>8 495-777-90-60</v>
      </c>
      <c r="J2657" s="176" t="s">
        <v>5326</v>
      </c>
      <c r="K2657" s="176" t="s">
        <v>5375</v>
      </c>
      <c r="L2657" s="220">
        <f>3582835.5/6</f>
        <v>597139.25</v>
      </c>
    </row>
    <row r="2658" spans="1:12" ht="60" x14ac:dyDescent="0.2">
      <c r="A2658" s="197">
        <f t="shared" si="41"/>
        <v>2657</v>
      </c>
      <c r="B2658" s="176" t="s">
        <v>5237</v>
      </c>
      <c r="C2658" s="176" t="s">
        <v>5320</v>
      </c>
      <c r="D2658" s="176" t="s">
        <v>5321</v>
      </c>
      <c r="E2658" s="176" t="s">
        <v>5322</v>
      </c>
      <c r="F2658" s="176" t="s">
        <v>5323</v>
      </c>
      <c r="G2658" s="176" t="s">
        <v>5323</v>
      </c>
      <c r="H2658" s="176" t="s">
        <v>5324</v>
      </c>
      <c r="I2658" s="176" t="str">
        <f t="shared" si="42"/>
        <v>8 495-777-90-60</v>
      </c>
      <c r="J2658" s="176" t="s">
        <v>5326</v>
      </c>
      <c r="K2658" s="176" t="s">
        <v>5376</v>
      </c>
      <c r="L2658" s="220">
        <f>3553655.66166667/6</f>
        <v>592275.94361111161</v>
      </c>
    </row>
    <row r="2659" spans="1:12" ht="60" x14ac:dyDescent="0.2">
      <c r="A2659" s="197">
        <f t="shared" si="41"/>
        <v>2658</v>
      </c>
      <c r="B2659" s="176" t="s">
        <v>5237</v>
      </c>
      <c r="C2659" s="176" t="s">
        <v>5320</v>
      </c>
      <c r="D2659" s="176" t="s">
        <v>5321</v>
      </c>
      <c r="E2659" s="176" t="s">
        <v>5322</v>
      </c>
      <c r="F2659" s="176" t="s">
        <v>5323</v>
      </c>
      <c r="G2659" s="176" t="s">
        <v>5323</v>
      </c>
      <c r="H2659" s="176" t="s">
        <v>5324</v>
      </c>
      <c r="I2659" s="176" t="str">
        <f t="shared" si="42"/>
        <v>8 495-777-90-60</v>
      </c>
      <c r="J2659" s="176" t="s">
        <v>5326</v>
      </c>
      <c r="K2659" s="176" t="s">
        <v>5377</v>
      </c>
      <c r="L2659" s="220">
        <f>3500466.02833333/6</f>
        <v>583411.00472222164</v>
      </c>
    </row>
    <row r="2660" spans="1:12" ht="60" x14ac:dyDescent="0.2">
      <c r="A2660" s="197">
        <f t="shared" si="41"/>
        <v>2659</v>
      </c>
      <c r="B2660" s="176" t="s">
        <v>5237</v>
      </c>
      <c r="C2660" s="176" t="s">
        <v>5320</v>
      </c>
      <c r="D2660" s="176" t="s">
        <v>5321</v>
      </c>
      <c r="E2660" s="176" t="s">
        <v>5322</v>
      </c>
      <c r="F2660" s="176" t="s">
        <v>5323</v>
      </c>
      <c r="G2660" s="176" t="s">
        <v>5323</v>
      </c>
      <c r="H2660" s="176" t="s">
        <v>5324</v>
      </c>
      <c r="I2660" s="176" t="str">
        <f t="shared" si="42"/>
        <v>8 495-777-90-60</v>
      </c>
      <c r="J2660" s="176" t="s">
        <v>5326</v>
      </c>
      <c r="K2660" s="176" t="s">
        <v>5378</v>
      </c>
      <c r="L2660" s="220">
        <f>3328674.68666667/6</f>
        <v>554779.114444445</v>
      </c>
    </row>
    <row r="2661" spans="1:12" ht="60" x14ac:dyDescent="0.2">
      <c r="A2661" s="197">
        <f t="shared" si="41"/>
        <v>2660</v>
      </c>
      <c r="B2661" s="176" t="s">
        <v>5237</v>
      </c>
      <c r="C2661" s="176" t="s">
        <v>5320</v>
      </c>
      <c r="D2661" s="176" t="s">
        <v>5321</v>
      </c>
      <c r="E2661" s="176" t="s">
        <v>5322</v>
      </c>
      <c r="F2661" s="176" t="s">
        <v>5323</v>
      </c>
      <c r="G2661" s="176" t="s">
        <v>5323</v>
      </c>
      <c r="H2661" s="176" t="s">
        <v>5324</v>
      </c>
      <c r="I2661" s="176" t="str">
        <f t="shared" si="42"/>
        <v>8 495-777-90-60</v>
      </c>
      <c r="J2661" s="176" t="s">
        <v>5326</v>
      </c>
      <c r="K2661" s="176" t="s">
        <v>5379</v>
      </c>
      <c r="L2661" s="220">
        <f>3323761.43833334/6</f>
        <v>553960.23972222337</v>
      </c>
    </row>
    <row r="2662" spans="1:12" ht="60" x14ac:dyDescent="0.2">
      <c r="A2662" s="197">
        <f t="shared" si="41"/>
        <v>2661</v>
      </c>
      <c r="B2662" s="176" t="s">
        <v>5237</v>
      </c>
      <c r="C2662" s="176" t="s">
        <v>5320</v>
      </c>
      <c r="D2662" s="176" t="s">
        <v>5321</v>
      </c>
      <c r="E2662" s="176" t="s">
        <v>5322</v>
      </c>
      <c r="F2662" s="176" t="s">
        <v>5323</v>
      </c>
      <c r="G2662" s="176" t="s">
        <v>5323</v>
      </c>
      <c r="H2662" s="176" t="s">
        <v>5324</v>
      </c>
      <c r="I2662" s="176" t="str">
        <f t="shared" si="42"/>
        <v>8 495-777-90-60</v>
      </c>
      <c r="J2662" s="176" t="s">
        <v>5326</v>
      </c>
      <c r="K2662" s="176" t="s">
        <v>5380</v>
      </c>
      <c r="L2662" s="220">
        <f>3207114.5/6</f>
        <v>534519.08333333337</v>
      </c>
    </row>
    <row r="2663" spans="1:12" ht="60" x14ac:dyDescent="0.2">
      <c r="A2663" s="197">
        <f t="shared" si="41"/>
        <v>2662</v>
      </c>
      <c r="B2663" s="176" t="s">
        <v>5237</v>
      </c>
      <c r="C2663" s="176" t="s">
        <v>5320</v>
      </c>
      <c r="D2663" s="176" t="s">
        <v>5321</v>
      </c>
      <c r="E2663" s="176" t="s">
        <v>5322</v>
      </c>
      <c r="F2663" s="176" t="s">
        <v>5323</v>
      </c>
      <c r="G2663" s="176" t="s">
        <v>5323</v>
      </c>
      <c r="H2663" s="176" t="s">
        <v>5324</v>
      </c>
      <c r="I2663" s="176" t="str">
        <f t="shared" si="42"/>
        <v>8 495-777-90-60</v>
      </c>
      <c r="J2663" s="176" t="s">
        <v>5326</v>
      </c>
      <c r="K2663" s="176" t="s">
        <v>5381</v>
      </c>
      <c r="L2663" s="220">
        <f>3199031.41166667/6</f>
        <v>533171.90194444498</v>
      </c>
    </row>
    <row r="2664" spans="1:12" ht="60" x14ac:dyDescent="0.2">
      <c r="A2664" s="197">
        <f t="shared" si="41"/>
        <v>2663</v>
      </c>
      <c r="B2664" s="176" t="s">
        <v>5237</v>
      </c>
      <c r="C2664" s="176" t="s">
        <v>5320</v>
      </c>
      <c r="D2664" s="176" t="s">
        <v>5321</v>
      </c>
      <c r="E2664" s="176" t="s">
        <v>5322</v>
      </c>
      <c r="F2664" s="176" t="s">
        <v>5323</v>
      </c>
      <c r="G2664" s="176" t="s">
        <v>5323</v>
      </c>
      <c r="H2664" s="176" t="s">
        <v>5324</v>
      </c>
      <c r="I2664" s="176" t="str">
        <f t="shared" si="42"/>
        <v>8 495-777-90-60</v>
      </c>
      <c r="J2664" s="176" t="s">
        <v>5326</v>
      </c>
      <c r="K2664" s="176" t="s">
        <v>5382</v>
      </c>
      <c r="L2664" s="220">
        <f>3185177.99333333/6</f>
        <v>530862.99888888828</v>
      </c>
    </row>
    <row r="2665" spans="1:12" ht="60" x14ac:dyDescent="0.2">
      <c r="A2665" s="197">
        <f t="shared" si="41"/>
        <v>2664</v>
      </c>
      <c r="B2665" s="176" t="s">
        <v>5237</v>
      </c>
      <c r="C2665" s="176" t="s">
        <v>5320</v>
      </c>
      <c r="D2665" s="176" t="s">
        <v>5321</v>
      </c>
      <c r="E2665" s="176" t="s">
        <v>5322</v>
      </c>
      <c r="F2665" s="176" t="s">
        <v>5323</v>
      </c>
      <c r="G2665" s="176" t="s">
        <v>5323</v>
      </c>
      <c r="H2665" s="176" t="s">
        <v>5324</v>
      </c>
      <c r="I2665" s="176" t="str">
        <f t="shared" si="42"/>
        <v>8 495-777-90-60</v>
      </c>
      <c r="J2665" s="176" t="s">
        <v>5326</v>
      </c>
      <c r="K2665" s="176" t="s">
        <v>5383</v>
      </c>
      <c r="L2665" s="220">
        <f>3154772.235/6</f>
        <v>525795.37249999994</v>
      </c>
    </row>
    <row r="2666" spans="1:12" ht="60" x14ac:dyDescent="0.2">
      <c r="A2666" s="197">
        <f t="shared" si="41"/>
        <v>2665</v>
      </c>
      <c r="B2666" s="176" t="s">
        <v>5237</v>
      </c>
      <c r="C2666" s="176" t="s">
        <v>5320</v>
      </c>
      <c r="D2666" s="176" t="s">
        <v>5321</v>
      </c>
      <c r="E2666" s="176" t="s">
        <v>5322</v>
      </c>
      <c r="F2666" s="176" t="s">
        <v>5323</v>
      </c>
      <c r="G2666" s="176" t="s">
        <v>5323</v>
      </c>
      <c r="H2666" s="176" t="s">
        <v>5324</v>
      </c>
      <c r="I2666" s="176" t="str">
        <f t="shared" si="42"/>
        <v>8 495-777-90-60</v>
      </c>
      <c r="J2666" s="176" t="s">
        <v>5326</v>
      </c>
      <c r="K2666" s="176" t="s">
        <v>5384</v>
      </c>
      <c r="L2666" s="220">
        <f>3145089.985/6</f>
        <v>524181.66416666663</v>
      </c>
    </row>
    <row r="2667" spans="1:12" ht="60" x14ac:dyDescent="0.2">
      <c r="A2667" s="197">
        <f t="shared" si="41"/>
        <v>2666</v>
      </c>
      <c r="B2667" s="176" t="s">
        <v>5237</v>
      </c>
      <c r="C2667" s="176" t="s">
        <v>5320</v>
      </c>
      <c r="D2667" s="176" t="s">
        <v>5321</v>
      </c>
      <c r="E2667" s="176" t="s">
        <v>5322</v>
      </c>
      <c r="F2667" s="176" t="s">
        <v>5323</v>
      </c>
      <c r="G2667" s="176" t="s">
        <v>5323</v>
      </c>
      <c r="H2667" s="176" t="s">
        <v>5324</v>
      </c>
      <c r="I2667" s="176" t="str">
        <f t="shared" si="42"/>
        <v>8 495-777-90-60</v>
      </c>
      <c r="J2667" s="176" t="s">
        <v>5326</v>
      </c>
      <c r="K2667" s="176" t="s">
        <v>5385</v>
      </c>
      <c r="L2667" s="220">
        <f>3074023.95333333/6</f>
        <v>512337.325555555</v>
      </c>
    </row>
    <row r="2668" spans="1:12" ht="24" x14ac:dyDescent="0.2">
      <c r="A2668" s="197">
        <f t="shared" si="41"/>
        <v>2667</v>
      </c>
      <c r="B2668" s="176" t="s">
        <v>5237</v>
      </c>
      <c r="C2668" s="176"/>
      <c r="D2668" s="176"/>
      <c r="E2668" s="176"/>
      <c r="F2668" s="176"/>
      <c r="G2668" s="176"/>
      <c r="H2668" s="176"/>
      <c r="I2668" s="176" t="str">
        <f>I2667</f>
        <v>8 495-777-90-60</v>
      </c>
      <c r="J2668" s="176"/>
      <c r="K2668" s="176" t="s">
        <v>3309</v>
      </c>
      <c r="L2668" s="220"/>
    </row>
    <row r="2669" spans="1:12" ht="60" x14ac:dyDescent="0.2">
      <c r="A2669" s="197">
        <f t="shared" si="41"/>
        <v>2668</v>
      </c>
      <c r="B2669" s="176" t="s">
        <v>5237</v>
      </c>
      <c r="C2669" s="176" t="s">
        <v>5320</v>
      </c>
      <c r="D2669" s="176" t="s">
        <v>5321</v>
      </c>
      <c r="E2669" s="176" t="s">
        <v>5322</v>
      </c>
      <c r="F2669" s="176" t="s">
        <v>5323</v>
      </c>
      <c r="G2669" s="176" t="s">
        <v>5323</v>
      </c>
      <c r="H2669" s="176" t="s">
        <v>5324</v>
      </c>
      <c r="I2669" s="176" t="str">
        <f>I2668</f>
        <v>8 495-777-90-60</v>
      </c>
      <c r="J2669" s="176" t="s">
        <v>5326</v>
      </c>
      <c r="K2669" s="176" t="s">
        <v>5386</v>
      </c>
      <c r="L2669" s="220">
        <f>21650442.1666667/6</f>
        <v>3608407.0277777836</v>
      </c>
    </row>
    <row r="2670" spans="1:12" ht="60" x14ac:dyDescent="0.2">
      <c r="A2670" s="197">
        <f t="shared" si="41"/>
        <v>2669</v>
      </c>
      <c r="B2670" s="176" t="s">
        <v>5237</v>
      </c>
      <c r="C2670" s="176" t="s">
        <v>5320</v>
      </c>
      <c r="D2670" s="176" t="s">
        <v>5321</v>
      </c>
      <c r="E2670" s="176" t="s">
        <v>5322</v>
      </c>
      <c r="F2670" s="176" t="s">
        <v>5323</v>
      </c>
      <c r="G2670" s="176" t="s">
        <v>5323</v>
      </c>
      <c r="H2670" s="176" t="s">
        <v>5324</v>
      </c>
      <c r="I2670" s="176" t="str">
        <f t="shared" ref="I2670:I2692" si="43">I2669</f>
        <v>8 495-777-90-60</v>
      </c>
      <c r="J2670" s="176" t="s">
        <v>5326</v>
      </c>
      <c r="K2670" s="176" t="s">
        <v>5387</v>
      </c>
      <c r="L2670" s="220">
        <f>16773584.5583333/6</f>
        <v>2795597.4263888835</v>
      </c>
    </row>
    <row r="2671" spans="1:12" ht="60" x14ac:dyDescent="0.2">
      <c r="A2671" s="197">
        <f t="shared" si="41"/>
        <v>2670</v>
      </c>
      <c r="B2671" s="176" t="s">
        <v>5237</v>
      </c>
      <c r="C2671" s="176" t="s">
        <v>5320</v>
      </c>
      <c r="D2671" s="176" t="s">
        <v>5321</v>
      </c>
      <c r="E2671" s="176" t="s">
        <v>5322</v>
      </c>
      <c r="F2671" s="176" t="s">
        <v>5323</v>
      </c>
      <c r="G2671" s="176" t="s">
        <v>5323</v>
      </c>
      <c r="H2671" s="176" t="s">
        <v>5324</v>
      </c>
      <c r="I2671" s="176" t="str">
        <f t="shared" si="43"/>
        <v>8 495-777-90-60</v>
      </c>
      <c r="J2671" s="176" t="s">
        <v>5326</v>
      </c>
      <c r="K2671" s="176" t="s">
        <v>5388</v>
      </c>
      <c r="L2671" s="220">
        <f>14252320.5733333/6</f>
        <v>2375386.7622222169</v>
      </c>
    </row>
    <row r="2672" spans="1:12" ht="60" x14ac:dyDescent="0.2">
      <c r="A2672" s="197">
        <f t="shared" si="41"/>
        <v>2671</v>
      </c>
      <c r="B2672" s="176" t="s">
        <v>5237</v>
      </c>
      <c r="C2672" s="176" t="s">
        <v>5320</v>
      </c>
      <c r="D2672" s="176" t="s">
        <v>5321</v>
      </c>
      <c r="E2672" s="176" t="s">
        <v>5322</v>
      </c>
      <c r="F2672" s="176" t="s">
        <v>5323</v>
      </c>
      <c r="G2672" s="176" t="s">
        <v>5323</v>
      </c>
      <c r="H2672" s="176" t="s">
        <v>5324</v>
      </c>
      <c r="I2672" s="176" t="str">
        <f t="shared" si="43"/>
        <v>8 495-777-90-60</v>
      </c>
      <c r="J2672" s="176" t="s">
        <v>5326</v>
      </c>
      <c r="K2672" s="176" t="s">
        <v>5389</v>
      </c>
      <c r="L2672" s="220">
        <f>12558888.7/6</f>
        <v>2093148.1166666665</v>
      </c>
    </row>
    <row r="2673" spans="1:12" ht="60" x14ac:dyDescent="0.2">
      <c r="A2673" s="197">
        <f t="shared" si="41"/>
        <v>2672</v>
      </c>
      <c r="B2673" s="176" t="s">
        <v>5237</v>
      </c>
      <c r="C2673" s="176" t="s">
        <v>5320</v>
      </c>
      <c r="D2673" s="176" t="s">
        <v>5321</v>
      </c>
      <c r="E2673" s="176" t="s">
        <v>5322</v>
      </c>
      <c r="F2673" s="176" t="s">
        <v>5323</v>
      </c>
      <c r="G2673" s="176" t="s">
        <v>5323</v>
      </c>
      <c r="H2673" s="176" t="s">
        <v>5324</v>
      </c>
      <c r="I2673" s="176" t="str">
        <f t="shared" si="43"/>
        <v>8 495-777-90-60</v>
      </c>
      <c r="J2673" s="176" t="s">
        <v>5326</v>
      </c>
      <c r="K2673" s="176" t="s">
        <v>5390</v>
      </c>
      <c r="L2673" s="220">
        <f>10826546.4/6</f>
        <v>1804424.4000000001</v>
      </c>
    </row>
    <row r="2674" spans="1:12" ht="60" x14ac:dyDescent="0.2">
      <c r="A2674" s="197">
        <f t="shared" si="41"/>
        <v>2673</v>
      </c>
      <c r="B2674" s="176" t="s">
        <v>5237</v>
      </c>
      <c r="C2674" s="176" t="s">
        <v>5320</v>
      </c>
      <c r="D2674" s="176" t="s">
        <v>5321</v>
      </c>
      <c r="E2674" s="176" t="s">
        <v>5322</v>
      </c>
      <c r="F2674" s="176" t="s">
        <v>5323</v>
      </c>
      <c r="G2674" s="176" t="s">
        <v>5323</v>
      </c>
      <c r="H2674" s="176" t="s">
        <v>5324</v>
      </c>
      <c r="I2674" s="176" t="str">
        <f t="shared" si="43"/>
        <v>8 495-777-90-60</v>
      </c>
      <c r="J2674" s="176" t="s">
        <v>5326</v>
      </c>
      <c r="K2674" s="176" t="s">
        <v>5391</v>
      </c>
      <c r="L2674" s="220">
        <f>9613560.52000005/6</f>
        <v>1602260.0866666751</v>
      </c>
    </row>
    <row r="2675" spans="1:12" ht="60" x14ac:dyDescent="0.2">
      <c r="A2675" s="197">
        <f t="shared" si="41"/>
        <v>2674</v>
      </c>
      <c r="B2675" s="176" t="s">
        <v>5237</v>
      </c>
      <c r="C2675" s="176" t="s">
        <v>5320</v>
      </c>
      <c r="D2675" s="176" t="s">
        <v>5321</v>
      </c>
      <c r="E2675" s="176" t="s">
        <v>5322</v>
      </c>
      <c r="F2675" s="176" t="s">
        <v>5323</v>
      </c>
      <c r="G2675" s="176" t="s">
        <v>5323</v>
      </c>
      <c r="H2675" s="176" t="s">
        <v>5324</v>
      </c>
      <c r="I2675" s="176" t="str">
        <f t="shared" si="43"/>
        <v>8 495-777-90-60</v>
      </c>
      <c r="J2675" s="176" t="s">
        <v>5326</v>
      </c>
      <c r="K2675" s="176" t="s">
        <v>5392</v>
      </c>
      <c r="L2675" s="220">
        <f>8591399.18166667/6</f>
        <v>1431899.8636111117</v>
      </c>
    </row>
    <row r="2676" spans="1:12" ht="60" x14ac:dyDescent="0.2">
      <c r="A2676" s="197">
        <f t="shared" si="41"/>
        <v>2675</v>
      </c>
      <c r="B2676" s="176" t="s">
        <v>5237</v>
      </c>
      <c r="C2676" s="176" t="s">
        <v>5320</v>
      </c>
      <c r="D2676" s="176" t="s">
        <v>5321</v>
      </c>
      <c r="E2676" s="176" t="s">
        <v>5322</v>
      </c>
      <c r="F2676" s="176" t="s">
        <v>5323</v>
      </c>
      <c r="G2676" s="176" t="s">
        <v>5323</v>
      </c>
      <c r="H2676" s="176" t="s">
        <v>5324</v>
      </c>
      <c r="I2676" s="176" t="str">
        <f t="shared" si="43"/>
        <v>8 495-777-90-60</v>
      </c>
      <c r="J2676" s="176" t="s">
        <v>5326</v>
      </c>
      <c r="K2676" s="176" t="s">
        <v>5393</v>
      </c>
      <c r="L2676" s="220">
        <f>8499615.25166667/6</f>
        <v>1416602.5419444451</v>
      </c>
    </row>
    <row r="2677" spans="1:12" ht="60" x14ac:dyDescent="0.2">
      <c r="A2677" s="197">
        <f t="shared" si="41"/>
        <v>2676</v>
      </c>
      <c r="B2677" s="176" t="s">
        <v>5237</v>
      </c>
      <c r="C2677" s="176" t="s">
        <v>5320</v>
      </c>
      <c r="D2677" s="176" t="s">
        <v>5321</v>
      </c>
      <c r="E2677" s="176" t="s">
        <v>5322</v>
      </c>
      <c r="F2677" s="176" t="s">
        <v>5323</v>
      </c>
      <c r="G2677" s="176" t="s">
        <v>5323</v>
      </c>
      <c r="H2677" s="176" t="s">
        <v>5324</v>
      </c>
      <c r="I2677" s="176" t="str">
        <f t="shared" si="43"/>
        <v>8 495-777-90-60</v>
      </c>
      <c r="J2677" s="176" t="s">
        <v>5326</v>
      </c>
      <c r="K2677" s="176" t="s">
        <v>5394</v>
      </c>
      <c r="L2677" s="220">
        <f>8204521.73166666/6</f>
        <v>1367420.2886111101</v>
      </c>
    </row>
    <row r="2678" spans="1:12" ht="60" x14ac:dyDescent="0.2">
      <c r="A2678" s="197">
        <f t="shared" si="41"/>
        <v>2677</v>
      </c>
      <c r="B2678" s="176" t="s">
        <v>5237</v>
      </c>
      <c r="C2678" s="176" t="s">
        <v>5320</v>
      </c>
      <c r="D2678" s="176" t="s">
        <v>5321</v>
      </c>
      <c r="E2678" s="176" t="s">
        <v>5322</v>
      </c>
      <c r="F2678" s="176" t="s">
        <v>5323</v>
      </c>
      <c r="G2678" s="176" t="s">
        <v>5323</v>
      </c>
      <c r="H2678" s="176" t="s">
        <v>5324</v>
      </c>
      <c r="I2678" s="176" t="str">
        <f t="shared" si="43"/>
        <v>8 495-777-90-60</v>
      </c>
      <c r="J2678" s="176" t="s">
        <v>5326</v>
      </c>
      <c r="K2678" s="176" t="s">
        <v>5395</v>
      </c>
      <c r="L2678" s="220">
        <f>7862523.3/6</f>
        <v>1310420.55</v>
      </c>
    </row>
    <row r="2679" spans="1:12" ht="60" x14ac:dyDescent="0.2">
      <c r="A2679" s="197">
        <f t="shared" si="41"/>
        <v>2678</v>
      </c>
      <c r="B2679" s="176" t="s">
        <v>5237</v>
      </c>
      <c r="C2679" s="176" t="s">
        <v>5320</v>
      </c>
      <c r="D2679" s="176" t="s">
        <v>5321</v>
      </c>
      <c r="E2679" s="176" t="s">
        <v>5322</v>
      </c>
      <c r="F2679" s="176" t="s">
        <v>5323</v>
      </c>
      <c r="G2679" s="176" t="s">
        <v>5323</v>
      </c>
      <c r="H2679" s="176" t="s">
        <v>5324</v>
      </c>
      <c r="I2679" s="176" t="str">
        <f t="shared" si="43"/>
        <v>8 495-777-90-60</v>
      </c>
      <c r="J2679" s="176" t="s">
        <v>5326</v>
      </c>
      <c r="K2679" s="176" t="s">
        <v>5396</v>
      </c>
      <c r="L2679" s="220">
        <f>7356782.21833333/6</f>
        <v>1226130.3697222217</v>
      </c>
    </row>
    <row r="2680" spans="1:12" ht="60" x14ac:dyDescent="0.2">
      <c r="A2680" s="197">
        <f t="shared" si="41"/>
        <v>2679</v>
      </c>
      <c r="B2680" s="176" t="s">
        <v>5237</v>
      </c>
      <c r="C2680" s="176" t="s">
        <v>5320</v>
      </c>
      <c r="D2680" s="176" t="s">
        <v>5321</v>
      </c>
      <c r="E2680" s="176" t="s">
        <v>5322</v>
      </c>
      <c r="F2680" s="176" t="s">
        <v>5323</v>
      </c>
      <c r="G2680" s="176" t="s">
        <v>5323</v>
      </c>
      <c r="H2680" s="176" t="s">
        <v>5324</v>
      </c>
      <c r="I2680" s="176" t="str">
        <f t="shared" si="43"/>
        <v>8 495-777-90-60</v>
      </c>
      <c r="J2680" s="176" t="s">
        <v>5326</v>
      </c>
      <c r="K2680" s="176" t="s">
        <v>5397</v>
      </c>
      <c r="L2680" s="220">
        <f>7052210.905/6</f>
        <v>1175368.4841666666</v>
      </c>
    </row>
    <row r="2681" spans="1:12" ht="60" x14ac:dyDescent="0.2">
      <c r="A2681" s="197">
        <f t="shared" si="41"/>
        <v>2680</v>
      </c>
      <c r="B2681" s="176" t="s">
        <v>5237</v>
      </c>
      <c r="C2681" s="176" t="s">
        <v>5320</v>
      </c>
      <c r="D2681" s="176" t="s">
        <v>5321</v>
      </c>
      <c r="E2681" s="176" t="s">
        <v>5322</v>
      </c>
      <c r="F2681" s="176" t="s">
        <v>5323</v>
      </c>
      <c r="G2681" s="176" t="s">
        <v>5323</v>
      </c>
      <c r="H2681" s="176" t="s">
        <v>5324</v>
      </c>
      <c r="I2681" s="176" t="str">
        <f t="shared" si="43"/>
        <v>8 495-777-90-60</v>
      </c>
      <c r="J2681" s="176" t="s">
        <v>5326</v>
      </c>
      <c r="K2681" s="176" t="s">
        <v>5398</v>
      </c>
      <c r="L2681" s="220">
        <f>6089016.445/6</f>
        <v>1014836.0741666667</v>
      </c>
    </row>
    <row r="2682" spans="1:12" ht="60" x14ac:dyDescent="0.2">
      <c r="A2682" s="197">
        <f t="shared" si="41"/>
        <v>2681</v>
      </c>
      <c r="B2682" s="176" t="s">
        <v>5237</v>
      </c>
      <c r="C2682" s="176" t="s">
        <v>5320</v>
      </c>
      <c r="D2682" s="176" t="s">
        <v>5321</v>
      </c>
      <c r="E2682" s="176" t="s">
        <v>5322</v>
      </c>
      <c r="F2682" s="176" t="s">
        <v>5323</v>
      </c>
      <c r="G2682" s="176" t="s">
        <v>5323</v>
      </c>
      <c r="H2682" s="176" t="s">
        <v>5324</v>
      </c>
      <c r="I2682" s="176" t="str">
        <f t="shared" si="43"/>
        <v>8 495-777-90-60</v>
      </c>
      <c r="J2682" s="176" t="s">
        <v>5326</v>
      </c>
      <c r="K2682" s="176" t="s">
        <v>5399</v>
      </c>
      <c r="L2682" s="220">
        <f>6060236.58/6</f>
        <v>1010039.43</v>
      </c>
    </row>
    <row r="2683" spans="1:12" ht="60" x14ac:dyDescent="0.2">
      <c r="A2683" s="197">
        <f t="shared" si="41"/>
        <v>2682</v>
      </c>
      <c r="B2683" s="176" t="s">
        <v>5237</v>
      </c>
      <c r="C2683" s="176" t="s">
        <v>5320</v>
      </c>
      <c r="D2683" s="176" t="s">
        <v>5321</v>
      </c>
      <c r="E2683" s="176" t="s">
        <v>5322</v>
      </c>
      <c r="F2683" s="176" t="s">
        <v>5323</v>
      </c>
      <c r="G2683" s="176" t="s">
        <v>5323</v>
      </c>
      <c r="H2683" s="176" t="s">
        <v>5324</v>
      </c>
      <c r="I2683" s="176" t="str">
        <f t="shared" si="43"/>
        <v>8 495-777-90-60</v>
      </c>
      <c r="J2683" s="176" t="s">
        <v>5326</v>
      </c>
      <c r="K2683" s="176" t="s">
        <v>5400</v>
      </c>
      <c r="L2683" s="220">
        <f>5704648.985/6</f>
        <v>950774.83083333343</v>
      </c>
    </row>
    <row r="2684" spans="1:12" ht="60" x14ac:dyDescent="0.2">
      <c r="A2684" s="197">
        <f t="shared" si="41"/>
        <v>2683</v>
      </c>
      <c r="B2684" s="176" t="s">
        <v>5237</v>
      </c>
      <c r="C2684" s="176" t="s">
        <v>5320</v>
      </c>
      <c r="D2684" s="176" t="s">
        <v>5321</v>
      </c>
      <c r="E2684" s="176" t="s">
        <v>5322</v>
      </c>
      <c r="F2684" s="176" t="s">
        <v>5323</v>
      </c>
      <c r="G2684" s="176" t="s">
        <v>5323</v>
      </c>
      <c r="H2684" s="176" t="s">
        <v>5324</v>
      </c>
      <c r="I2684" s="176" t="str">
        <f t="shared" si="43"/>
        <v>8 495-777-90-60</v>
      </c>
      <c r="J2684" s="176" t="s">
        <v>5326</v>
      </c>
      <c r="K2684" s="176" t="s">
        <v>5401</v>
      </c>
      <c r="L2684" s="220">
        <f>5571850.565/6</f>
        <v>928641.76083333336</v>
      </c>
    </row>
    <row r="2685" spans="1:12" ht="60" x14ac:dyDescent="0.2">
      <c r="A2685" s="197">
        <f t="shared" si="41"/>
        <v>2684</v>
      </c>
      <c r="B2685" s="176" t="s">
        <v>5237</v>
      </c>
      <c r="C2685" s="176" t="s">
        <v>5320</v>
      </c>
      <c r="D2685" s="176" t="s">
        <v>5321</v>
      </c>
      <c r="E2685" s="176" t="s">
        <v>5322</v>
      </c>
      <c r="F2685" s="176" t="s">
        <v>5323</v>
      </c>
      <c r="G2685" s="176" t="s">
        <v>5323</v>
      </c>
      <c r="H2685" s="176" t="s">
        <v>5324</v>
      </c>
      <c r="I2685" s="176" t="str">
        <f t="shared" si="43"/>
        <v>8 495-777-90-60</v>
      </c>
      <c r="J2685" s="176" t="s">
        <v>5326</v>
      </c>
      <c r="K2685" s="176" t="s">
        <v>5402</v>
      </c>
      <c r="L2685" s="220">
        <f>4985969.05166667/6</f>
        <v>830994.84194444492</v>
      </c>
    </row>
    <row r="2686" spans="1:12" ht="60" x14ac:dyDescent="0.2">
      <c r="A2686" s="197">
        <f t="shared" si="41"/>
        <v>2685</v>
      </c>
      <c r="B2686" s="176" t="s">
        <v>5237</v>
      </c>
      <c r="C2686" s="176" t="s">
        <v>5320</v>
      </c>
      <c r="D2686" s="176" t="s">
        <v>5321</v>
      </c>
      <c r="E2686" s="176" t="s">
        <v>5322</v>
      </c>
      <c r="F2686" s="176" t="s">
        <v>5323</v>
      </c>
      <c r="G2686" s="176" t="s">
        <v>5323</v>
      </c>
      <c r="H2686" s="176" t="s">
        <v>5324</v>
      </c>
      <c r="I2686" s="176" t="str">
        <f t="shared" si="43"/>
        <v>8 495-777-90-60</v>
      </c>
      <c r="J2686" s="176" t="s">
        <v>5326</v>
      </c>
      <c r="K2686" s="176" t="s">
        <v>5403</v>
      </c>
      <c r="L2686" s="220">
        <f>4939247.23/6</f>
        <v>823207.8716666667</v>
      </c>
    </row>
    <row r="2687" spans="1:12" ht="60" x14ac:dyDescent="0.2">
      <c r="A2687" s="197">
        <f t="shared" si="41"/>
        <v>2686</v>
      </c>
      <c r="B2687" s="176" t="s">
        <v>5237</v>
      </c>
      <c r="C2687" s="176" t="s">
        <v>5320</v>
      </c>
      <c r="D2687" s="176" t="s">
        <v>5321</v>
      </c>
      <c r="E2687" s="176" t="s">
        <v>5322</v>
      </c>
      <c r="F2687" s="176" t="s">
        <v>5323</v>
      </c>
      <c r="G2687" s="176" t="s">
        <v>5323</v>
      </c>
      <c r="H2687" s="176" t="s">
        <v>5324</v>
      </c>
      <c r="I2687" s="176" t="str">
        <f t="shared" si="43"/>
        <v>8 495-777-90-60</v>
      </c>
      <c r="J2687" s="176" t="s">
        <v>5326</v>
      </c>
      <c r="K2687" s="176" t="s">
        <v>5404</v>
      </c>
      <c r="L2687" s="220">
        <f>4106361.30166667/6</f>
        <v>684393.5502777783</v>
      </c>
    </row>
    <row r="2688" spans="1:12" ht="60" x14ac:dyDescent="0.2">
      <c r="A2688" s="197">
        <f t="shared" si="41"/>
        <v>2687</v>
      </c>
      <c r="B2688" s="176" t="s">
        <v>5237</v>
      </c>
      <c r="C2688" s="176" t="s">
        <v>5320</v>
      </c>
      <c r="D2688" s="176" t="s">
        <v>5321</v>
      </c>
      <c r="E2688" s="176" t="s">
        <v>5322</v>
      </c>
      <c r="F2688" s="176" t="s">
        <v>5323</v>
      </c>
      <c r="G2688" s="176" t="s">
        <v>5323</v>
      </c>
      <c r="H2688" s="176" t="s">
        <v>5324</v>
      </c>
      <c r="I2688" s="176" t="str">
        <f t="shared" si="43"/>
        <v>8 495-777-90-60</v>
      </c>
      <c r="J2688" s="176" t="s">
        <v>5326</v>
      </c>
      <c r="K2688" s="176" t="s">
        <v>5405</v>
      </c>
      <c r="L2688" s="220">
        <f>4012809.285/6</f>
        <v>668801.54749999999</v>
      </c>
    </row>
    <row r="2689" spans="1:12" ht="60" x14ac:dyDescent="0.2">
      <c r="A2689" s="197">
        <f t="shared" si="41"/>
        <v>2688</v>
      </c>
      <c r="B2689" s="176" t="s">
        <v>5237</v>
      </c>
      <c r="C2689" s="176" t="s">
        <v>5320</v>
      </c>
      <c r="D2689" s="176" t="s">
        <v>5321</v>
      </c>
      <c r="E2689" s="176" t="s">
        <v>5322</v>
      </c>
      <c r="F2689" s="176" t="s">
        <v>5323</v>
      </c>
      <c r="G2689" s="176" t="s">
        <v>5323</v>
      </c>
      <c r="H2689" s="176" t="s">
        <v>5324</v>
      </c>
      <c r="I2689" s="176" t="str">
        <f t="shared" si="43"/>
        <v>8 495-777-90-60</v>
      </c>
      <c r="J2689" s="176" t="s">
        <v>5326</v>
      </c>
      <c r="K2689" s="176" t="s">
        <v>5406</v>
      </c>
      <c r="L2689" s="220">
        <f>3787360.375/6</f>
        <v>631226.72916666663</v>
      </c>
    </row>
    <row r="2690" spans="1:12" ht="60" x14ac:dyDescent="0.2">
      <c r="A2690" s="197">
        <f t="shared" si="41"/>
        <v>2689</v>
      </c>
      <c r="B2690" s="176" t="s">
        <v>5237</v>
      </c>
      <c r="C2690" s="176" t="s">
        <v>5320</v>
      </c>
      <c r="D2690" s="176" t="s">
        <v>5321</v>
      </c>
      <c r="E2690" s="176" t="s">
        <v>5322</v>
      </c>
      <c r="F2690" s="176" t="s">
        <v>5323</v>
      </c>
      <c r="G2690" s="176" t="s">
        <v>5323</v>
      </c>
      <c r="H2690" s="176" t="s">
        <v>5324</v>
      </c>
      <c r="I2690" s="176" t="str">
        <f t="shared" si="43"/>
        <v>8 495-777-90-60</v>
      </c>
      <c r="J2690" s="176" t="s">
        <v>5326</v>
      </c>
      <c r="K2690" s="176" t="s">
        <v>5407</v>
      </c>
      <c r="L2690" s="220">
        <f>3721600.95/6</f>
        <v>620266.82500000007</v>
      </c>
    </row>
    <row r="2691" spans="1:12" ht="60" x14ac:dyDescent="0.2">
      <c r="A2691" s="197">
        <f t="shared" si="41"/>
        <v>2690</v>
      </c>
      <c r="B2691" s="176" t="s">
        <v>5237</v>
      </c>
      <c r="C2691" s="176" t="s">
        <v>5320</v>
      </c>
      <c r="D2691" s="176" t="s">
        <v>5321</v>
      </c>
      <c r="E2691" s="176" t="s">
        <v>5322</v>
      </c>
      <c r="F2691" s="176" t="s">
        <v>5323</v>
      </c>
      <c r="G2691" s="176" t="s">
        <v>5323</v>
      </c>
      <c r="H2691" s="176" t="s">
        <v>5324</v>
      </c>
      <c r="I2691" s="176" t="str">
        <f t="shared" si="43"/>
        <v>8 495-777-90-60</v>
      </c>
      <c r="J2691" s="176" t="s">
        <v>5326</v>
      </c>
      <c r="K2691" s="176" t="s">
        <v>5408</v>
      </c>
      <c r="L2691" s="220">
        <f>3122655.66666667/6</f>
        <v>520442.61111111165</v>
      </c>
    </row>
    <row r="2692" spans="1:12" ht="60" x14ac:dyDescent="0.2">
      <c r="A2692" s="197">
        <f t="shared" si="41"/>
        <v>2691</v>
      </c>
      <c r="B2692" s="176" t="s">
        <v>5237</v>
      </c>
      <c r="C2692" s="176" t="s">
        <v>5320</v>
      </c>
      <c r="D2692" s="176" t="s">
        <v>5321</v>
      </c>
      <c r="E2692" s="176" t="s">
        <v>5322</v>
      </c>
      <c r="F2692" s="176" t="s">
        <v>5323</v>
      </c>
      <c r="G2692" s="176" t="s">
        <v>5323</v>
      </c>
      <c r="H2692" s="176" t="s">
        <v>5324</v>
      </c>
      <c r="I2692" s="176" t="str">
        <f t="shared" si="43"/>
        <v>8 495-777-90-60</v>
      </c>
      <c r="J2692" s="176" t="s">
        <v>5326</v>
      </c>
      <c r="K2692" s="176" t="s">
        <v>5409</v>
      </c>
      <c r="L2692" s="220">
        <f>3056200.15666667/6</f>
        <v>509366.69277777831</v>
      </c>
    </row>
    <row r="2693" spans="1:12" ht="48" x14ac:dyDescent="0.2">
      <c r="A2693" s="197">
        <f t="shared" si="41"/>
        <v>2692</v>
      </c>
      <c r="B2693" s="137" t="s">
        <v>3707</v>
      </c>
      <c r="C2693" s="16" t="s">
        <v>3708</v>
      </c>
      <c r="D2693" s="176" t="s">
        <v>3709</v>
      </c>
      <c r="E2693" s="16" t="s">
        <v>3710</v>
      </c>
      <c r="F2693" s="176" t="s">
        <v>3711</v>
      </c>
      <c r="G2693" s="176" t="s">
        <v>3712</v>
      </c>
      <c r="H2693" s="16" t="s">
        <v>3713</v>
      </c>
      <c r="I2693" s="16" t="s">
        <v>3714</v>
      </c>
      <c r="J2693" s="103" t="s">
        <v>3715</v>
      </c>
      <c r="K2693" s="16" t="s">
        <v>1996</v>
      </c>
      <c r="L2693" s="311">
        <v>1500000</v>
      </c>
    </row>
    <row r="2694" spans="1:12" ht="48" x14ac:dyDescent="0.2">
      <c r="A2694" s="197">
        <f t="shared" ref="A2694:A2748" si="44">A2693+1</f>
        <v>2693</v>
      </c>
      <c r="B2694" s="137" t="s">
        <v>3707</v>
      </c>
      <c r="C2694" s="176" t="s">
        <v>3716</v>
      </c>
      <c r="D2694" s="176" t="s">
        <v>3709</v>
      </c>
      <c r="E2694" s="146" t="s">
        <v>3717</v>
      </c>
      <c r="F2694" s="176" t="s">
        <v>3718</v>
      </c>
      <c r="G2694" s="176" t="s">
        <v>3718</v>
      </c>
      <c r="H2694" s="176" t="s">
        <v>3719</v>
      </c>
      <c r="I2694" s="176" t="s">
        <v>3720</v>
      </c>
      <c r="J2694" s="103" t="s">
        <v>3721</v>
      </c>
      <c r="K2694" s="176" t="s">
        <v>3722</v>
      </c>
      <c r="L2694" s="312">
        <v>800000</v>
      </c>
    </row>
    <row r="2695" spans="1:12" ht="36" x14ac:dyDescent="0.2">
      <c r="A2695" s="197">
        <f t="shared" si="44"/>
        <v>2694</v>
      </c>
      <c r="B2695" s="9" t="s">
        <v>3707</v>
      </c>
      <c r="C2695" s="176" t="s">
        <v>5410</v>
      </c>
      <c r="D2695" s="176" t="s">
        <v>5411</v>
      </c>
      <c r="E2695" s="176" t="s">
        <v>299</v>
      </c>
      <c r="F2695" s="176" t="s">
        <v>5412</v>
      </c>
      <c r="G2695" s="176" t="s">
        <v>5412</v>
      </c>
      <c r="H2695" s="176" t="s">
        <v>5413</v>
      </c>
      <c r="I2695" s="176" t="s">
        <v>5414</v>
      </c>
      <c r="J2695" s="176" t="s">
        <v>5415</v>
      </c>
      <c r="K2695" s="176" t="s">
        <v>5416</v>
      </c>
      <c r="L2695" s="312">
        <v>939073</v>
      </c>
    </row>
    <row r="2696" spans="1:12" ht="36" x14ac:dyDescent="0.2">
      <c r="A2696" s="197">
        <f t="shared" si="44"/>
        <v>2695</v>
      </c>
      <c r="B2696" s="9" t="s">
        <v>3707</v>
      </c>
      <c r="C2696" s="176" t="s">
        <v>5410</v>
      </c>
      <c r="D2696" s="176" t="s">
        <v>5411</v>
      </c>
      <c r="E2696" s="176" t="s">
        <v>299</v>
      </c>
      <c r="F2696" s="176" t="s">
        <v>5412</v>
      </c>
      <c r="G2696" s="176" t="s">
        <v>5412</v>
      </c>
      <c r="H2696" s="176" t="s">
        <v>5413</v>
      </c>
      <c r="I2696" s="176" t="s">
        <v>5414</v>
      </c>
      <c r="J2696" s="176" t="s">
        <v>5415</v>
      </c>
      <c r="K2696" s="176" t="s">
        <v>5417</v>
      </c>
      <c r="L2696" s="312">
        <v>1629801</v>
      </c>
    </row>
    <row r="2697" spans="1:12" ht="36" x14ac:dyDescent="0.2">
      <c r="A2697" s="197">
        <f t="shared" si="44"/>
        <v>2696</v>
      </c>
      <c r="B2697" s="9" t="s">
        <v>3707</v>
      </c>
      <c r="C2697" s="176" t="s">
        <v>5410</v>
      </c>
      <c r="D2697" s="176" t="s">
        <v>5411</v>
      </c>
      <c r="E2697" s="176" t="s">
        <v>299</v>
      </c>
      <c r="F2697" s="176" t="s">
        <v>5412</v>
      </c>
      <c r="G2697" s="176" t="s">
        <v>5412</v>
      </c>
      <c r="H2697" s="176" t="s">
        <v>5413</v>
      </c>
      <c r="I2697" s="176" t="s">
        <v>5414</v>
      </c>
      <c r="J2697" s="176" t="s">
        <v>5415</v>
      </c>
      <c r="K2697" s="176" t="s">
        <v>5418</v>
      </c>
      <c r="L2697" s="312">
        <v>753694</v>
      </c>
    </row>
    <row r="2698" spans="1:12" ht="36" x14ac:dyDescent="0.2">
      <c r="A2698" s="197">
        <f t="shared" si="44"/>
        <v>2697</v>
      </c>
      <c r="B2698" s="9" t="s">
        <v>3707</v>
      </c>
      <c r="C2698" s="176" t="s">
        <v>5410</v>
      </c>
      <c r="D2698" s="176" t="s">
        <v>5411</v>
      </c>
      <c r="E2698" s="176" t="s">
        <v>299</v>
      </c>
      <c r="F2698" s="176" t="s">
        <v>5412</v>
      </c>
      <c r="G2698" s="176" t="s">
        <v>5412</v>
      </c>
      <c r="H2698" s="176" t="s">
        <v>5413</v>
      </c>
      <c r="I2698" s="176" t="s">
        <v>5414</v>
      </c>
      <c r="J2698" s="176" t="s">
        <v>5415</v>
      </c>
      <c r="K2698" s="176" t="s">
        <v>5419</v>
      </c>
      <c r="L2698" s="312">
        <v>619179</v>
      </c>
    </row>
    <row r="2699" spans="1:12" ht="36" x14ac:dyDescent="0.2">
      <c r="A2699" s="197">
        <f t="shared" si="44"/>
        <v>2698</v>
      </c>
      <c r="B2699" s="9" t="s">
        <v>3707</v>
      </c>
      <c r="C2699" s="176" t="s">
        <v>5410</v>
      </c>
      <c r="D2699" s="176" t="s">
        <v>5411</v>
      </c>
      <c r="E2699" s="176" t="s">
        <v>299</v>
      </c>
      <c r="F2699" s="176" t="s">
        <v>5412</v>
      </c>
      <c r="G2699" s="176" t="s">
        <v>5412</v>
      </c>
      <c r="H2699" s="176" t="s">
        <v>5413</v>
      </c>
      <c r="I2699" s="176" t="s">
        <v>5414</v>
      </c>
      <c r="J2699" s="176" t="s">
        <v>5415</v>
      </c>
      <c r="K2699" s="176" t="s">
        <v>5420</v>
      </c>
      <c r="L2699" s="312">
        <v>1034304</v>
      </c>
    </row>
    <row r="2700" spans="1:12" ht="36" x14ac:dyDescent="0.2">
      <c r="A2700" s="197">
        <f t="shared" si="44"/>
        <v>2699</v>
      </c>
      <c r="B2700" s="9" t="s">
        <v>3707</v>
      </c>
      <c r="C2700" s="176" t="s">
        <v>5410</v>
      </c>
      <c r="D2700" s="176" t="s">
        <v>5411</v>
      </c>
      <c r="E2700" s="176" t="s">
        <v>299</v>
      </c>
      <c r="F2700" s="176" t="s">
        <v>5412</v>
      </c>
      <c r="G2700" s="176" t="s">
        <v>5412</v>
      </c>
      <c r="H2700" s="176" t="s">
        <v>5413</v>
      </c>
      <c r="I2700" s="176" t="s">
        <v>5414</v>
      </c>
      <c r="J2700" s="176" t="s">
        <v>5415</v>
      </c>
      <c r="K2700" s="176" t="s">
        <v>5421</v>
      </c>
      <c r="L2700" s="312">
        <v>1030695</v>
      </c>
    </row>
    <row r="2701" spans="1:12" ht="36" x14ac:dyDescent="0.2">
      <c r="A2701" s="197">
        <f t="shared" si="44"/>
        <v>2700</v>
      </c>
      <c r="B2701" s="9" t="s">
        <v>3707</v>
      </c>
      <c r="C2701" s="176" t="s">
        <v>5422</v>
      </c>
      <c r="D2701" s="176" t="s">
        <v>5423</v>
      </c>
      <c r="E2701" s="176" t="s">
        <v>132</v>
      </c>
      <c r="F2701" s="176" t="s">
        <v>5424</v>
      </c>
      <c r="G2701" s="176" t="s">
        <v>5424</v>
      </c>
      <c r="H2701" s="176" t="s">
        <v>5425</v>
      </c>
      <c r="I2701" s="176" t="s">
        <v>5426</v>
      </c>
      <c r="J2701" s="103" t="s">
        <v>5427</v>
      </c>
      <c r="K2701" s="176" t="s">
        <v>2307</v>
      </c>
      <c r="L2701" s="312">
        <v>1000000</v>
      </c>
    </row>
    <row r="2702" spans="1:12" ht="36" x14ac:dyDescent="0.2">
      <c r="A2702" s="197">
        <f t="shared" si="44"/>
        <v>2701</v>
      </c>
      <c r="B2702" s="9" t="s">
        <v>3707</v>
      </c>
      <c r="C2702" s="176" t="s">
        <v>5422</v>
      </c>
      <c r="D2702" s="176" t="s">
        <v>5423</v>
      </c>
      <c r="E2702" s="176" t="s">
        <v>132</v>
      </c>
      <c r="F2702" s="176" t="s">
        <v>5424</v>
      </c>
      <c r="G2702" s="176" t="s">
        <v>5424</v>
      </c>
      <c r="H2702" s="176" t="s">
        <v>5425</v>
      </c>
      <c r="I2702" s="176" t="s">
        <v>5426</v>
      </c>
      <c r="J2702" s="176" t="s">
        <v>5427</v>
      </c>
      <c r="K2702" s="176" t="s">
        <v>5428</v>
      </c>
      <c r="L2702" s="312">
        <v>500000</v>
      </c>
    </row>
    <row r="2703" spans="1:12" ht="36" x14ac:dyDescent="0.2">
      <c r="A2703" s="197">
        <f t="shared" si="44"/>
        <v>2702</v>
      </c>
      <c r="B2703" s="9" t="s">
        <v>3707</v>
      </c>
      <c r="C2703" s="176" t="s">
        <v>5422</v>
      </c>
      <c r="D2703" s="176" t="s">
        <v>5423</v>
      </c>
      <c r="E2703" s="176" t="s">
        <v>132</v>
      </c>
      <c r="F2703" s="176" t="s">
        <v>5424</v>
      </c>
      <c r="G2703" s="176" t="s">
        <v>5424</v>
      </c>
      <c r="H2703" s="176" t="s">
        <v>5425</v>
      </c>
      <c r="I2703" s="176" t="s">
        <v>5426</v>
      </c>
      <c r="J2703" s="176" t="s">
        <v>5427</v>
      </c>
      <c r="K2703" s="176" t="s">
        <v>3427</v>
      </c>
      <c r="L2703" s="312">
        <v>2000000</v>
      </c>
    </row>
    <row r="2704" spans="1:12" ht="36" x14ac:dyDescent="0.2">
      <c r="A2704" s="197">
        <f t="shared" si="44"/>
        <v>2703</v>
      </c>
      <c r="B2704" s="9" t="s">
        <v>3707</v>
      </c>
      <c r="C2704" s="176" t="s">
        <v>5429</v>
      </c>
      <c r="D2704" s="176" t="s">
        <v>5430</v>
      </c>
      <c r="E2704" s="176" t="s">
        <v>3096</v>
      </c>
      <c r="F2704" s="176" t="s">
        <v>5431</v>
      </c>
      <c r="G2704" s="176" t="s">
        <v>5431</v>
      </c>
      <c r="H2704" s="176" t="s">
        <v>5432</v>
      </c>
      <c r="I2704" s="176" t="s">
        <v>5433</v>
      </c>
      <c r="J2704" s="190" t="s">
        <v>5434</v>
      </c>
      <c r="K2704" s="176" t="s">
        <v>5435</v>
      </c>
      <c r="L2704" s="327">
        <v>34786000</v>
      </c>
    </row>
    <row r="2705" spans="1:12" ht="36" x14ac:dyDescent="0.2">
      <c r="A2705" s="197">
        <f t="shared" si="44"/>
        <v>2704</v>
      </c>
      <c r="B2705" s="9" t="s">
        <v>3707</v>
      </c>
      <c r="C2705" s="176" t="s">
        <v>5429</v>
      </c>
      <c r="D2705" s="176" t="s">
        <v>5430</v>
      </c>
      <c r="E2705" s="176" t="s">
        <v>3096</v>
      </c>
      <c r="F2705" s="176" t="s">
        <v>5431</v>
      </c>
      <c r="G2705" s="176" t="s">
        <v>5431</v>
      </c>
      <c r="H2705" s="176" t="s">
        <v>5432</v>
      </c>
      <c r="I2705" s="176" t="s">
        <v>5433</v>
      </c>
      <c r="J2705" s="190" t="s">
        <v>5434</v>
      </c>
      <c r="K2705" s="16" t="s">
        <v>5436</v>
      </c>
      <c r="L2705" s="327">
        <v>20860000</v>
      </c>
    </row>
    <row r="2706" spans="1:12" ht="36" x14ac:dyDescent="0.2">
      <c r="A2706" s="197">
        <f t="shared" si="44"/>
        <v>2705</v>
      </c>
      <c r="B2706" s="9" t="s">
        <v>3707</v>
      </c>
      <c r="C2706" s="176" t="s">
        <v>5429</v>
      </c>
      <c r="D2706" s="176" t="s">
        <v>5430</v>
      </c>
      <c r="E2706" s="176" t="s">
        <v>3096</v>
      </c>
      <c r="F2706" s="176" t="s">
        <v>5431</v>
      </c>
      <c r="G2706" s="176" t="s">
        <v>5431</v>
      </c>
      <c r="H2706" s="176" t="s">
        <v>5432</v>
      </c>
      <c r="I2706" s="176" t="s">
        <v>5433</v>
      </c>
      <c r="J2706" s="190" t="s">
        <v>5434</v>
      </c>
      <c r="K2706" s="16" t="s">
        <v>5437</v>
      </c>
      <c r="L2706" s="327">
        <v>342985000</v>
      </c>
    </row>
    <row r="2707" spans="1:12" ht="36" x14ac:dyDescent="0.2">
      <c r="A2707" s="197">
        <f t="shared" si="44"/>
        <v>2706</v>
      </c>
      <c r="B2707" s="9" t="s">
        <v>3707</v>
      </c>
      <c r="C2707" s="176" t="s">
        <v>5429</v>
      </c>
      <c r="D2707" s="176" t="s">
        <v>5430</v>
      </c>
      <c r="E2707" s="176" t="s">
        <v>3096</v>
      </c>
      <c r="F2707" s="176" t="s">
        <v>5431</v>
      </c>
      <c r="G2707" s="176" t="s">
        <v>5431</v>
      </c>
      <c r="H2707" s="176" t="s">
        <v>5432</v>
      </c>
      <c r="I2707" s="176" t="s">
        <v>5433</v>
      </c>
      <c r="J2707" s="190" t="s">
        <v>5434</v>
      </c>
      <c r="K2707" s="16" t="s">
        <v>5438</v>
      </c>
      <c r="L2707" s="327">
        <v>70554000</v>
      </c>
    </row>
    <row r="2708" spans="1:12" ht="36" x14ac:dyDescent="0.2">
      <c r="A2708" s="197">
        <f t="shared" si="44"/>
        <v>2707</v>
      </c>
      <c r="B2708" s="9" t="s">
        <v>3707</v>
      </c>
      <c r="C2708" s="176" t="s">
        <v>5429</v>
      </c>
      <c r="D2708" s="176" t="s">
        <v>5430</v>
      </c>
      <c r="E2708" s="176" t="s">
        <v>3096</v>
      </c>
      <c r="F2708" s="176" t="s">
        <v>5431</v>
      </c>
      <c r="G2708" s="176" t="s">
        <v>5431</v>
      </c>
      <c r="H2708" s="176" t="s">
        <v>5432</v>
      </c>
      <c r="I2708" s="176" t="s">
        <v>5433</v>
      </c>
      <c r="J2708" s="191" t="s">
        <v>5434</v>
      </c>
      <c r="K2708" s="176" t="s">
        <v>5439</v>
      </c>
      <c r="L2708" s="327">
        <v>776000</v>
      </c>
    </row>
    <row r="2709" spans="1:12" ht="48" x14ac:dyDescent="0.2">
      <c r="A2709" s="197">
        <f t="shared" si="44"/>
        <v>2708</v>
      </c>
      <c r="B2709" s="16" t="s">
        <v>3707</v>
      </c>
      <c r="C2709" s="16" t="s">
        <v>3708</v>
      </c>
      <c r="D2709" s="176" t="s">
        <v>3709</v>
      </c>
      <c r="E2709" s="16" t="s">
        <v>3710</v>
      </c>
      <c r="F2709" s="176" t="s">
        <v>3711</v>
      </c>
      <c r="G2709" s="176" t="s">
        <v>3712</v>
      </c>
      <c r="H2709" s="16" t="s">
        <v>3713</v>
      </c>
      <c r="I2709" s="16" t="s">
        <v>3714</v>
      </c>
      <c r="J2709" s="190" t="s">
        <v>3715</v>
      </c>
      <c r="K2709" s="176" t="s">
        <v>3723</v>
      </c>
      <c r="L2709" s="313">
        <v>6000000</v>
      </c>
    </row>
    <row r="2710" spans="1:12" ht="48" x14ac:dyDescent="0.2">
      <c r="A2710" s="197">
        <f t="shared" si="44"/>
        <v>2709</v>
      </c>
      <c r="B2710" s="137" t="s">
        <v>3707</v>
      </c>
      <c r="C2710" s="176" t="s">
        <v>3724</v>
      </c>
      <c r="D2710" s="176" t="s">
        <v>3725</v>
      </c>
      <c r="E2710" s="147" t="s">
        <v>3726</v>
      </c>
      <c r="F2710" s="176" t="s">
        <v>3711</v>
      </c>
      <c r="G2710" s="176" t="s">
        <v>3712</v>
      </c>
      <c r="H2710" s="176" t="s">
        <v>3727</v>
      </c>
      <c r="I2710" s="16" t="s">
        <v>3728</v>
      </c>
      <c r="J2710" s="190" t="s">
        <v>3729</v>
      </c>
      <c r="K2710" s="176" t="s">
        <v>3730</v>
      </c>
      <c r="L2710" s="314">
        <v>6000000</v>
      </c>
    </row>
    <row r="2711" spans="1:12" ht="48" x14ac:dyDescent="0.2">
      <c r="A2711" s="197">
        <f t="shared" si="44"/>
        <v>2710</v>
      </c>
      <c r="B2711" s="137" t="s">
        <v>3707</v>
      </c>
      <c r="C2711" s="176" t="s">
        <v>3731</v>
      </c>
      <c r="D2711" s="176" t="s">
        <v>3732</v>
      </c>
      <c r="E2711" s="176" t="s">
        <v>3733</v>
      </c>
      <c r="F2711" s="176" t="s">
        <v>3711</v>
      </c>
      <c r="G2711" s="176" t="s">
        <v>3712</v>
      </c>
      <c r="H2711" s="176" t="s">
        <v>3734</v>
      </c>
      <c r="I2711" s="16" t="s">
        <v>3735</v>
      </c>
      <c r="J2711" s="190" t="s">
        <v>3736</v>
      </c>
      <c r="K2711" s="176" t="s">
        <v>3737</v>
      </c>
      <c r="L2711" s="314">
        <v>600000</v>
      </c>
    </row>
    <row r="2712" spans="1:12" ht="48" x14ac:dyDescent="0.2">
      <c r="A2712" s="197">
        <f t="shared" si="44"/>
        <v>2711</v>
      </c>
      <c r="B2712" s="19" t="s">
        <v>5467</v>
      </c>
      <c r="C2712" s="19" t="s">
        <v>5440</v>
      </c>
      <c r="D2712" s="10" t="s">
        <v>5464</v>
      </c>
      <c r="E2712" s="19" t="s">
        <v>5441</v>
      </c>
      <c r="F2712" s="10" t="s">
        <v>5463</v>
      </c>
      <c r="G2712" s="10" t="s">
        <v>5463</v>
      </c>
      <c r="H2712" s="19" t="s">
        <v>5442</v>
      </c>
      <c r="I2712" s="19" t="s">
        <v>5443</v>
      </c>
      <c r="J2712" s="19" t="s">
        <v>5444</v>
      </c>
      <c r="K2712" s="10" t="s">
        <v>5458</v>
      </c>
      <c r="L2712" s="221">
        <v>590000</v>
      </c>
    </row>
    <row r="2713" spans="1:12" ht="48" x14ac:dyDescent="0.2">
      <c r="A2713" s="197">
        <f t="shared" si="44"/>
        <v>2712</v>
      </c>
      <c r="B2713" s="19" t="s">
        <v>5467</v>
      </c>
      <c r="C2713" s="19" t="s">
        <v>5440</v>
      </c>
      <c r="D2713" s="10" t="s">
        <v>5465</v>
      </c>
      <c r="E2713" s="19" t="s">
        <v>5441</v>
      </c>
      <c r="F2713" s="10" t="s">
        <v>5463</v>
      </c>
      <c r="G2713" s="10" t="s">
        <v>5463</v>
      </c>
      <c r="H2713" s="19" t="s">
        <v>5442</v>
      </c>
      <c r="I2713" s="19" t="s">
        <v>5443</v>
      </c>
      <c r="J2713" s="19" t="s">
        <v>5444</v>
      </c>
      <c r="K2713" s="10" t="s">
        <v>5459</v>
      </c>
      <c r="L2713" s="221">
        <v>4109666.67</v>
      </c>
    </row>
    <row r="2714" spans="1:12" ht="60" x14ac:dyDescent="0.2">
      <c r="A2714" s="197">
        <f t="shared" si="44"/>
        <v>2713</v>
      </c>
      <c r="B2714" s="19" t="s">
        <v>5467</v>
      </c>
      <c r="C2714" s="19" t="s">
        <v>5445</v>
      </c>
      <c r="D2714" s="10" t="s">
        <v>5455</v>
      </c>
      <c r="E2714" s="10" t="s">
        <v>5456</v>
      </c>
      <c r="F2714" s="10" t="s">
        <v>5457</v>
      </c>
      <c r="G2714" s="10" t="s">
        <v>5457</v>
      </c>
      <c r="H2714" s="19" t="s">
        <v>5446</v>
      </c>
      <c r="I2714" s="19" t="s">
        <v>5447</v>
      </c>
      <c r="J2714" s="19" t="s">
        <v>5448</v>
      </c>
      <c r="K2714" s="19" t="s">
        <v>5449</v>
      </c>
      <c r="L2714" s="221">
        <v>7994916.6699999999</v>
      </c>
    </row>
    <row r="2715" spans="1:12" ht="60" x14ac:dyDescent="0.2">
      <c r="A2715" s="197">
        <f t="shared" si="44"/>
        <v>2714</v>
      </c>
      <c r="B2715" s="19" t="s">
        <v>5467</v>
      </c>
      <c r="C2715" s="19" t="s">
        <v>5445</v>
      </c>
      <c r="D2715" s="10" t="s">
        <v>5455</v>
      </c>
      <c r="E2715" s="10" t="s">
        <v>5456</v>
      </c>
      <c r="F2715" s="10" t="s">
        <v>5457</v>
      </c>
      <c r="G2715" s="10" t="s">
        <v>5457</v>
      </c>
      <c r="H2715" s="19" t="s">
        <v>5446</v>
      </c>
      <c r="I2715" s="19" t="s">
        <v>5447</v>
      </c>
      <c r="J2715" s="19" t="s">
        <v>5448</v>
      </c>
      <c r="K2715" s="10" t="s">
        <v>5460</v>
      </c>
      <c r="L2715" s="221">
        <v>2203000</v>
      </c>
    </row>
    <row r="2716" spans="1:12" ht="48" x14ac:dyDescent="0.2">
      <c r="A2716" s="197">
        <f t="shared" si="44"/>
        <v>2715</v>
      </c>
      <c r="B2716" s="19" t="s">
        <v>5467</v>
      </c>
      <c r="C2716" s="19" t="s">
        <v>5450</v>
      </c>
      <c r="D2716" s="10" t="s">
        <v>5466</v>
      </c>
      <c r="E2716" s="19" t="s">
        <v>5451</v>
      </c>
      <c r="F2716" s="10" t="s">
        <v>5462</v>
      </c>
      <c r="G2716" s="10" t="s">
        <v>5462</v>
      </c>
      <c r="H2716" s="19" t="s">
        <v>5452</v>
      </c>
      <c r="I2716" s="19" t="s">
        <v>5453</v>
      </c>
      <c r="J2716" s="19" t="s">
        <v>5454</v>
      </c>
      <c r="K2716" s="10" t="s">
        <v>5461</v>
      </c>
      <c r="L2716" s="221">
        <v>568993.68000000005</v>
      </c>
    </row>
    <row r="2717" spans="1:12" ht="60" x14ac:dyDescent="0.2">
      <c r="A2717" s="197">
        <f t="shared" si="44"/>
        <v>2716</v>
      </c>
      <c r="B2717" s="172" t="s">
        <v>5468</v>
      </c>
      <c r="C2717" s="172" t="s">
        <v>5469</v>
      </c>
      <c r="D2717" s="172" t="s">
        <v>2616</v>
      </c>
      <c r="E2717" s="172" t="s">
        <v>5470</v>
      </c>
      <c r="F2717" s="168" t="s">
        <v>5471</v>
      </c>
      <c r="G2717" s="167" t="s">
        <v>5472</v>
      </c>
      <c r="H2717" s="167" t="s">
        <v>5473</v>
      </c>
      <c r="I2717" s="172" t="s">
        <v>5474</v>
      </c>
      <c r="J2717" s="102" t="s">
        <v>5475</v>
      </c>
      <c r="K2717" s="72" t="s">
        <v>3427</v>
      </c>
      <c r="L2717" s="328">
        <v>15500000</v>
      </c>
    </row>
    <row r="2718" spans="1:12" ht="60" x14ac:dyDescent="0.2">
      <c r="A2718" s="197">
        <f t="shared" si="44"/>
        <v>2717</v>
      </c>
      <c r="B2718" s="172" t="s">
        <v>5468</v>
      </c>
      <c r="C2718" s="172" t="s">
        <v>5469</v>
      </c>
      <c r="D2718" s="172" t="s">
        <v>2616</v>
      </c>
      <c r="E2718" s="172" t="s">
        <v>5470</v>
      </c>
      <c r="F2718" s="168" t="s">
        <v>5471</v>
      </c>
      <c r="G2718" s="167" t="s">
        <v>5472</v>
      </c>
      <c r="H2718" s="167" t="s">
        <v>5473</v>
      </c>
      <c r="I2718" s="172" t="s">
        <v>5474</v>
      </c>
      <c r="J2718" s="102" t="s">
        <v>5475</v>
      </c>
      <c r="K2718" s="72" t="s">
        <v>5476</v>
      </c>
      <c r="L2718" s="328">
        <v>7600000</v>
      </c>
    </row>
    <row r="2719" spans="1:12" ht="60" x14ac:dyDescent="0.2">
      <c r="A2719" s="197">
        <f t="shared" si="44"/>
        <v>2718</v>
      </c>
      <c r="B2719" s="172" t="s">
        <v>5468</v>
      </c>
      <c r="C2719" s="172" t="s">
        <v>5469</v>
      </c>
      <c r="D2719" s="172" t="s">
        <v>2616</v>
      </c>
      <c r="E2719" s="172" t="s">
        <v>5470</v>
      </c>
      <c r="F2719" s="168" t="s">
        <v>5471</v>
      </c>
      <c r="G2719" s="167" t="s">
        <v>5472</v>
      </c>
      <c r="H2719" s="167" t="s">
        <v>5473</v>
      </c>
      <c r="I2719" s="172" t="s">
        <v>5474</v>
      </c>
      <c r="J2719" s="102" t="s">
        <v>5475</v>
      </c>
      <c r="K2719" s="72" t="s">
        <v>5477</v>
      </c>
      <c r="L2719" s="328">
        <v>5200000</v>
      </c>
    </row>
    <row r="2720" spans="1:12" ht="60" x14ac:dyDescent="0.2">
      <c r="A2720" s="197">
        <f t="shared" si="44"/>
        <v>2719</v>
      </c>
      <c r="B2720" s="172" t="s">
        <v>5468</v>
      </c>
      <c r="C2720" s="172" t="s">
        <v>5469</v>
      </c>
      <c r="D2720" s="172" t="s">
        <v>2616</v>
      </c>
      <c r="E2720" s="172" t="s">
        <v>5470</v>
      </c>
      <c r="F2720" s="168" t="s">
        <v>5471</v>
      </c>
      <c r="G2720" s="167" t="s">
        <v>5472</v>
      </c>
      <c r="H2720" s="167" t="s">
        <v>5473</v>
      </c>
      <c r="I2720" s="172" t="s">
        <v>5474</v>
      </c>
      <c r="J2720" s="102" t="s">
        <v>5475</v>
      </c>
      <c r="K2720" s="72" t="s">
        <v>5478</v>
      </c>
      <c r="L2720" s="328">
        <v>3500000</v>
      </c>
    </row>
    <row r="2721" spans="1:12" ht="60" x14ac:dyDescent="0.2">
      <c r="A2721" s="197">
        <f t="shared" si="44"/>
        <v>2720</v>
      </c>
      <c r="B2721" s="172" t="s">
        <v>5468</v>
      </c>
      <c r="C2721" s="172" t="s">
        <v>5469</v>
      </c>
      <c r="D2721" s="172" t="s">
        <v>2616</v>
      </c>
      <c r="E2721" s="172" t="s">
        <v>5470</v>
      </c>
      <c r="F2721" s="168" t="s">
        <v>5471</v>
      </c>
      <c r="G2721" s="167" t="s">
        <v>5472</v>
      </c>
      <c r="H2721" s="167" t="s">
        <v>5473</v>
      </c>
      <c r="I2721" s="172" t="s">
        <v>5474</v>
      </c>
      <c r="J2721" s="102" t="s">
        <v>5475</v>
      </c>
      <c r="K2721" s="72" t="s">
        <v>5479</v>
      </c>
      <c r="L2721" s="328">
        <v>3000000</v>
      </c>
    </row>
    <row r="2722" spans="1:12" ht="60" x14ac:dyDescent="0.2">
      <c r="A2722" s="197">
        <f t="shared" si="44"/>
        <v>2721</v>
      </c>
      <c r="B2722" s="172" t="s">
        <v>5468</v>
      </c>
      <c r="C2722" s="172" t="s">
        <v>5469</v>
      </c>
      <c r="D2722" s="172" t="s">
        <v>2616</v>
      </c>
      <c r="E2722" s="172" t="s">
        <v>5470</v>
      </c>
      <c r="F2722" s="168" t="s">
        <v>5471</v>
      </c>
      <c r="G2722" s="167" t="s">
        <v>5472</v>
      </c>
      <c r="H2722" s="167" t="s">
        <v>5473</v>
      </c>
      <c r="I2722" s="172" t="s">
        <v>5474</v>
      </c>
      <c r="J2722" s="102" t="s">
        <v>5475</v>
      </c>
      <c r="K2722" s="72" t="s">
        <v>5480</v>
      </c>
      <c r="L2722" s="328">
        <v>1100000</v>
      </c>
    </row>
    <row r="2723" spans="1:12" ht="60" x14ac:dyDescent="0.2">
      <c r="A2723" s="197">
        <f t="shared" si="44"/>
        <v>2722</v>
      </c>
      <c r="B2723" s="172" t="s">
        <v>5468</v>
      </c>
      <c r="C2723" s="172" t="s">
        <v>5469</v>
      </c>
      <c r="D2723" s="172" t="s">
        <v>2616</v>
      </c>
      <c r="E2723" s="172" t="s">
        <v>5470</v>
      </c>
      <c r="F2723" s="168" t="s">
        <v>5471</v>
      </c>
      <c r="G2723" s="167" t="s">
        <v>5472</v>
      </c>
      <c r="H2723" s="167" t="s">
        <v>5473</v>
      </c>
      <c r="I2723" s="172" t="s">
        <v>5474</v>
      </c>
      <c r="J2723" s="102" t="s">
        <v>5475</v>
      </c>
      <c r="K2723" s="72" t="s">
        <v>5481</v>
      </c>
      <c r="L2723" s="328">
        <v>600000</v>
      </c>
    </row>
    <row r="2724" spans="1:12" ht="48" x14ac:dyDescent="0.2">
      <c r="A2724" s="197">
        <f t="shared" si="44"/>
        <v>2723</v>
      </c>
      <c r="B2724" s="172" t="s">
        <v>5468</v>
      </c>
      <c r="C2724" s="16" t="s">
        <v>5482</v>
      </c>
      <c r="D2724" s="16"/>
      <c r="E2724" s="16"/>
      <c r="F2724" s="176" t="s">
        <v>5483</v>
      </c>
      <c r="G2724" s="176" t="s">
        <v>5483</v>
      </c>
      <c r="H2724" s="16" t="s">
        <v>5484</v>
      </c>
      <c r="I2724" s="9" t="s">
        <v>5485</v>
      </c>
      <c r="J2724" s="193" t="s">
        <v>5486</v>
      </c>
      <c r="K2724" s="176" t="s">
        <v>5487</v>
      </c>
      <c r="L2724" s="311">
        <v>560620</v>
      </c>
    </row>
    <row r="2725" spans="1:12" ht="24" x14ac:dyDescent="0.2">
      <c r="A2725" s="197">
        <f t="shared" si="44"/>
        <v>2724</v>
      </c>
      <c r="B2725" s="172" t="s">
        <v>5468</v>
      </c>
      <c r="C2725" s="16" t="s">
        <v>5488</v>
      </c>
      <c r="D2725" s="192"/>
      <c r="E2725" s="16"/>
      <c r="F2725" s="176" t="s">
        <v>5489</v>
      </c>
      <c r="G2725" s="176" t="s">
        <v>5489</v>
      </c>
      <c r="H2725" s="16" t="s">
        <v>5490</v>
      </c>
      <c r="I2725" s="9" t="s">
        <v>5491</v>
      </c>
      <c r="J2725" s="193" t="s">
        <v>5492</v>
      </c>
      <c r="K2725" s="176" t="s">
        <v>5493</v>
      </c>
      <c r="L2725" s="311">
        <v>543615</v>
      </c>
    </row>
    <row r="2726" spans="1:12" ht="48" x14ac:dyDescent="0.2">
      <c r="A2726" s="197">
        <f t="shared" si="44"/>
        <v>2725</v>
      </c>
      <c r="B2726" s="172" t="s">
        <v>5468</v>
      </c>
      <c r="C2726" s="16" t="s">
        <v>5494</v>
      </c>
      <c r="D2726" s="192"/>
      <c r="E2726" s="16"/>
      <c r="F2726" s="176" t="s">
        <v>5495</v>
      </c>
      <c r="G2726" s="176" t="s">
        <v>5495</v>
      </c>
      <c r="H2726" s="16" t="s">
        <v>5496</v>
      </c>
      <c r="I2726" s="9" t="s">
        <v>5497</v>
      </c>
      <c r="J2726" s="193" t="s">
        <v>5498</v>
      </c>
      <c r="K2726" s="176" t="s">
        <v>5499</v>
      </c>
      <c r="L2726" s="311">
        <v>1944890</v>
      </c>
    </row>
    <row r="2727" spans="1:12" ht="36" x14ac:dyDescent="0.2">
      <c r="A2727" s="197">
        <f t="shared" si="44"/>
        <v>2726</v>
      </c>
      <c r="B2727" s="172" t="s">
        <v>5468</v>
      </c>
      <c r="C2727" s="16" t="s">
        <v>5500</v>
      </c>
      <c r="D2727" s="19"/>
      <c r="E2727" s="19"/>
      <c r="F2727" s="176" t="s">
        <v>5501</v>
      </c>
      <c r="G2727" s="176" t="s">
        <v>5501</v>
      </c>
      <c r="H2727" s="16" t="s">
        <v>5502</v>
      </c>
      <c r="I2727" s="9" t="s">
        <v>5503</v>
      </c>
      <c r="J2727" s="193" t="s">
        <v>5504</v>
      </c>
      <c r="K2727" s="176" t="s">
        <v>5505</v>
      </c>
      <c r="L2727" s="311">
        <v>542245</v>
      </c>
    </row>
    <row r="2728" spans="1:12" ht="36" x14ac:dyDescent="0.2">
      <c r="A2728" s="197">
        <f t="shared" si="44"/>
        <v>2727</v>
      </c>
      <c r="B2728" s="172" t="s">
        <v>5468</v>
      </c>
      <c r="C2728" s="16" t="s">
        <v>5506</v>
      </c>
      <c r="D2728" s="19"/>
      <c r="E2728" s="19"/>
      <c r="F2728" s="176" t="s">
        <v>5507</v>
      </c>
      <c r="G2728" s="176" t="s">
        <v>5508</v>
      </c>
      <c r="H2728" s="16" t="s">
        <v>5509</v>
      </c>
      <c r="I2728" s="176" t="s">
        <v>5510</v>
      </c>
      <c r="J2728" s="193" t="s">
        <v>5511</v>
      </c>
      <c r="K2728" s="176" t="s">
        <v>5512</v>
      </c>
      <c r="L2728" s="311">
        <v>500200</v>
      </c>
    </row>
    <row r="2729" spans="1:12" ht="48" x14ac:dyDescent="0.2">
      <c r="A2729" s="197">
        <f t="shared" si="44"/>
        <v>2728</v>
      </c>
      <c r="B2729" s="172" t="s">
        <v>5513</v>
      </c>
      <c r="C2729" s="172" t="s">
        <v>5514</v>
      </c>
      <c r="D2729" s="172" t="s">
        <v>2000</v>
      </c>
      <c r="E2729" s="172" t="s">
        <v>3898</v>
      </c>
      <c r="F2729" s="167" t="s">
        <v>5524</v>
      </c>
      <c r="G2729" s="167" t="s">
        <v>5524</v>
      </c>
      <c r="H2729" s="172" t="s">
        <v>5515</v>
      </c>
      <c r="I2729" s="172" t="s">
        <v>5516</v>
      </c>
      <c r="J2729" s="172" t="s">
        <v>5517</v>
      </c>
      <c r="K2729" s="172" t="s">
        <v>5518</v>
      </c>
      <c r="L2729" s="311">
        <v>35280901.366666682</v>
      </c>
    </row>
    <row r="2730" spans="1:12" ht="48" x14ac:dyDescent="0.2">
      <c r="A2730" s="197">
        <f t="shared" si="44"/>
        <v>2729</v>
      </c>
      <c r="B2730" s="172" t="s">
        <v>5513</v>
      </c>
      <c r="C2730" s="172" t="s">
        <v>5514</v>
      </c>
      <c r="D2730" s="172" t="s">
        <v>2000</v>
      </c>
      <c r="E2730" s="172" t="s">
        <v>3898</v>
      </c>
      <c r="F2730" s="167" t="s">
        <v>5524</v>
      </c>
      <c r="G2730" s="167" t="s">
        <v>5524</v>
      </c>
      <c r="H2730" s="172" t="s">
        <v>5515</v>
      </c>
      <c r="I2730" s="172" t="s">
        <v>5516</v>
      </c>
      <c r="J2730" s="172" t="s">
        <v>5517</v>
      </c>
      <c r="K2730" s="172" t="s">
        <v>5519</v>
      </c>
      <c r="L2730" s="311">
        <v>2953957.9666666668</v>
      </c>
    </row>
    <row r="2731" spans="1:12" ht="48" x14ac:dyDescent="0.2">
      <c r="A2731" s="197">
        <f t="shared" si="44"/>
        <v>2730</v>
      </c>
      <c r="B2731" s="172" t="s">
        <v>5513</v>
      </c>
      <c r="C2731" s="172" t="s">
        <v>5514</v>
      </c>
      <c r="D2731" s="172" t="s">
        <v>2000</v>
      </c>
      <c r="E2731" s="172" t="s">
        <v>3898</v>
      </c>
      <c r="F2731" s="167" t="s">
        <v>5524</v>
      </c>
      <c r="G2731" s="167" t="s">
        <v>5524</v>
      </c>
      <c r="H2731" s="172" t="s">
        <v>5515</v>
      </c>
      <c r="I2731" s="172" t="s">
        <v>5516</v>
      </c>
      <c r="J2731" s="172" t="s">
        <v>5517</v>
      </c>
      <c r="K2731" s="172" t="s">
        <v>5520</v>
      </c>
      <c r="L2731" s="311">
        <v>2451140.9466666672</v>
      </c>
    </row>
    <row r="2732" spans="1:12" ht="48" x14ac:dyDescent="0.2">
      <c r="A2732" s="197">
        <f t="shared" si="44"/>
        <v>2731</v>
      </c>
      <c r="B2732" s="172" t="s">
        <v>5513</v>
      </c>
      <c r="C2732" s="172" t="s">
        <v>5514</v>
      </c>
      <c r="D2732" s="172" t="s">
        <v>2000</v>
      </c>
      <c r="E2732" s="172" t="s">
        <v>3898</v>
      </c>
      <c r="F2732" s="167" t="s">
        <v>5524</v>
      </c>
      <c r="G2732" s="167" t="s">
        <v>5524</v>
      </c>
      <c r="H2732" s="172" t="s">
        <v>5515</v>
      </c>
      <c r="I2732" s="172" t="s">
        <v>5516</v>
      </c>
      <c r="J2732" s="172" t="s">
        <v>5517</v>
      </c>
      <c r="K2732" s="172" t="s">
        <v>5521</v>
      </c>
      <c r="L2732" s="311">
        <v>1627345.1433333333</v>
      </c>
    </row>
    <row r="2733" spans="1:12" ht="48" x14ac:dyDescent="0.2">
      <c r="A2733" s="197">
        <f t="shared" si="44"/>
        <v>2732</v>
      </c>
      <c r="B2733" s="172" t="s">
        <v>5513</v>
      </c>
      <c r="C2733" s="172" t="s">
        <v>5514</v>
      </c>
      <c r="D2733" s="172" t="s">
        <v>2000</v>
      </c>
      <c r="E2733" s="172" t="s">
        <v>3898</v>
      </c>
      <c r="F2733" s="167" t="s">
        <v>5524</v>
      </c>
      <c r="G2733" s="167" t="s">
        <v>5524</v>
      </c>
      <c r="H2733" s="172" t="s">
        <v>5515</v>
      </c>
      <c r="I2733" s="172" t="s">
        <v>5516</v>
      </c>
      <c r="J2733" s="172" t="s">
        <v>5517</v>
      </c>
      <c r="K2733" s="172" t="s">
        <v>5522</v>
      </c>
      <c r="L2733" s="311">
        <v>895486.01</v>
      </c>
    </row>
    <row r="2734" spans="1:12" ht="48" x14ac:dyDescent="0.2">
      <c r="A2734" s="197">
        <f t="shared" si="44"/>
        <v>2733</v>
      </c>
      <c r="B2734" s="172" t="s">
        <v>5513</v>
      </c>
      <c r="C2734" s="172" t="s">
        <v>5514</v>
      </c>
      <c r="D2734" s="172" t="s">
        <v>2000</v>
      </c>
      <c r="E2734" s="172" t="s">
        <v>3898</v>
      </c>
      <c r="F2734" s="167" t="s">
        <v>5524</v>
      </c>
      <c r="G2734" s="167" t="s">
        <v>5524</v>
      </c>
      <c r="H2734" s="172" t="s">
        <v>5515</v>
      </c>
      <c r="I2734" s="172" t="s">
        <v>5516</v>
      </c>
      <c r="J2734" s="172" t="s">
        <v>5517</v>
      </c>
      <c r="K2734" s="172" t="s">
        <v>5523</v>
      </c>
      <c r="L2734" s="311">
        <v>563253.01166666672</v>
      </c>
    </row>
    <row r="2735" spans="1:12" ht="24" x14ac:dyDescent="0.2">
      <c r="A2735" s="197">
        <f t="shared" si="44"/>
        <v>2734</v>
      </c>
      <c r="B2735" s="167" t="s">
        <v>1332</v>
      </c>
      <c r="C2735" s="167" t="s">
        <v>5525</v>
      </c>
      <c r="D2735" s="167" t="s">
        <v>2402</v>
      </c>
      <c r="E2735" s="167" t="s">
        <v>5526</v>
      </c>
      <c r="F2735" s="167" t="s">
        <v>5527</v>
      </c>
      <c r="G2735" s="167" t="s">
        <v>5527</v>
      </c>
      <c r="H2735" s="167" t="s">
        <v>5528</v>
      </c>
      <c r="I2735" s="167" t="s">
        <v>5529</v>
      </c>
      <c r="J2735" s="167" t="s">
        <v>5530</v>
      </c>
      <c r="K2735" s="167" t="s">
        <v>5531</v>
      </c>
      <c r="L2735" s="223">
        <v>6841229</v>
      </c>
    </row>
    <row r="2736" spans="1:12" ht="24" x14ac:dyDescent="0.2">
      <c r="A2736" s="197">
        <f t="shared" si="44"/>
        <v>2735</v>
      </c>
      <c r="B2736" s="167" t="s">
        <v>1332</v>
      </c>
      <c r="C2736" s="167" t="s">
        <v>5525</v>
      </c>
      <c r="D2736" s="167" t="s">
        <v>2402</v>
      </c>
      <c r="E2736" s="167" t="s">
        <v>5526</v>
      </c>
      <c r="F2736" s="167" t="s">
        <v>5527</v>
      </c>
      <c r="G2736" s="167" t="s">
        <v>5527</v>
      </c>
      <c r="H2736" s="167" t="s">
        <v>5528</v>
      </c>
      <c r="I2736" s="167" t="s">
        <v>5529</v>
      </c>
      <c r="J2736" s="167" t="s">
        <v>5530</v>
      </c>
      <c r="K2736" s="167" t="s">
        <v>5532</v>
      </c>
      <c r="L2736" s="223">
        <v>1332711</v>
      </c>
    </row>
    <row r="2737" spans="1:12" ht="24" x14ac:dyDescent="0.2">
      <c r="A2737" s="197">
        <f t="shared" si="44"/>
        <v>2736</v>
      </c>
      <c r="B2737" s="167" t="s">
        <v>1332</v>
      </c>
      <c r="C2737" s="167" t="s">
        <v>5525</v>
      </c>
      <c r="D2737" s="167" t="s">
        <v>2402</v>
      </c>
      <c r="E2737" s="167" t="s">
        <v>5526</v>
      </c>
      <c r="F2737" s="167" t="s">
        <v>5527</v>
      </c>
      <c r="G2737" s="167" t="s">
        <v>5527</v>
      </c>
      <c r="H2737" s="167" t="s">
        <v>5528</v>
      </c>
      <c r="I2737" s="167" t="s">
        <v>5529</v>
      </c>
      <c r="J2737" s="167" t="s">
        <v>5530</v>
      </c>
      <c r="K2737" s="167" t="s">
        <v>5533</v>
      </c>
      <c r="L2737" s="223">
        <v>647882</v>
      </c>
    </row>
    <row r="2738" spans="1:12" ht="24" x14ac:dyDescent="0.2">
      <c r="A2738" s="197">
        <f t="shared" si="44"/>
        <v>2737</v>
      </c>
      <c r="B2738" s="167" t="s">
        <v>1332</v>
      </c>
      <c r="C2738" s="167" t="s">
        <v>5525</v>
      </c>
      <c r="D2738" s="167" t="s">
        <v>2402</v>
      </c>
      <c r="E2738" s="167" t="s">
        <v>5526</v>
      </c>
      <c r="F2738" s="167" t="s">
        <v>5527</v>
      </c>
      <c r="G2738" s="167" t="s">
        <v>5527</v>
      </c>
      <c r="H2738" s="167" t="s">
        <v>5528</v>
      </c>
      <c r="I2738" s="167" t="s">
        <v>5529</v>
      </c>
      <c r="J2738" s="167" t="s">
        <v>5530</v>
      </c>
      <c r="K2738" s="167" t="s">
        <v>5534</v>
      </c>
      <c r="L2738" s="223">
        <v>1295399</v>
      </c>
    </row>
    <row r="2739" spans="1:12" ht="24" x14ac:dyDescent="0.2">
      <c r="A2739" s="197">
        <f t="shared" si="44"/>
        <v>2738</v>
      </c>
      <c r="B2739" s="167" t="s">
        <v>1332</v>
      </c>
      <c r="C2739" s="167" t="s">
        <v>5525</v>
      </c>
      <c r="D2739" s="167" t="s">
        <v>2402</v>
      </c>
      <c r="E2739" s="167" t="s">
        <v>5526</v>
      </c>
      <c r="F2739" s="167" t="s">
        <v>5527</v>
      </c>
      <c r="G2739" s="167" t="s">
        <v>5527</v>
      </c>
      <c r="H2739" s="167" t="s">
        <v>5528</v>
      </c>
      <c r="I2739" s="167" t="s">
        <v>5529</v>
      </c>
      <c r="J2739" s="167" t="s">
        <v>5530</v>
      </c>
      <c r="K2739" s="167" t="s">
        <v>5535</v>
      </c>
      <c r="L2739" s="223">
        <v>768080</v>
      </c>
    </row>
    <row r="2740" spans="1:12" ht="24" x14ac:dyDescent="0.2">
      <c r="A2740" s="197">
        <f t="shared" si="44"/>
        <v>2739</v>
      </c>
      <c r="B2740" s="167" t="s">
        <v>1332</v>
      </c>
      <c r="C2740" s="167" t="s">
        <v>5525</v>
      </c>
      <c r="D2740" s="167" t="s">
        <v>2402</v>
      </c>
      <c r="E2740" s="167" t="s">
        <v>5526</v>
      </c>
      <c r="F2740" s="167" t="s">
        <v>5527</v>
      </c>
      <c r="G2740" s="167" t="s">
        <v>5527</v>
      </c>
      <c r="H2740" s="167" t="s">
        <v>5528</v>
      </c>
      <c r="I2740" s="167" t="s">
        <v>5529</v>
      </c>
      <c r="J2740" s="167" t="s">
        <v>5530</v>
      </c>
      <c r="K2740" s="167" t="s">
        <v>5536</v>
      </c>
      <c r="L2740" s="223">
        <v>27095254</v>
      </c>
    </row>
    <row r="2741" spans="1:12" ht="24" x14ac:dyDescent="0.2">
      <c r="A2741" s="197">
        <f t="shared" si="44"/>
        <v>2740</v>
      </c>
      <c r="B2741" s="167" t="s">
        <v>1332</v>
      </c>
      <c r="C2741" s="167" t="s">
        <v>5525</v>
      </c>
      <c r="D2741" s="167" t="s">
        <v>2402</v>
      </c>
      <c r="E2741" s="167" t="s">
        <v>5526</v>
      </c>
      <c r="F2741" s="167" t="s">
        <v>5527</v>
      </c>
      <c r="G2741" s="167" t="s">
        <v>5527</v>
      </c>
      <c r="H2741" s="167" t="s">
        <v>5528</v>
      </c>
      <c r="I2741" s="167" t="s">
        <v>5529</v>
      </c>
      <c r="J2741" s="167" t="s">
        <v>5530</v>
      </c>
      <c r="K2741" s="167" t="s">
        <v>5537</v>
      </c>
      <c r="L2741" s="223">
        <v>613175</v>
      </c>
    </row>
    <row r="2742" spans="1:12" ht="24" x14ac:dyDescent="0.2">
      <c r="A2742" s="197">
        <f t="shared" si="44"/>
        <v>2741</v>
      </c>
      <c r="B2742" s="167" t="s">
        <v>1332</v>
      </c>
      <c r="C2742" s="167" t="s">
        <v>5525</v>
      </c>
      <c r="D2742" s="167" t="s">
        <v>2402</v>
      </c>
      <c r="E2742" s="167" t="s">
        <v>5526</v>
      </c>
      <c r="F2742" s="167" t="s">
        <v>5527</v>
      </c>
      <c r="G2742" s="167" t="s">
        <v>5527</v>
      </c>
      <c r="H2742" s="167" t="s">
        <v>5528</v>
      </c>
      <c r="I2742" s="167" t="s">
        <v>5529</v>
      </c>
      <c r="J2742" s="167" t="s">
        <v>5530</v>
      </c>
      <c r="K2742" s="167" t="s">
        <v>5538</v>
      </c>
      <c r="L2742" s="223">
        <v>950084.05</v>
      </c>
    </row>
    <row r="2743" spans="1:12" ht="24" x14ac:dyDescent="0.2">
      <c r="A2743" s="197">
        <f t="shared" si="44"/>
        <v>2742</v>
      </c>
      <c r="B2743" s="167" t="s">
        <v>1332</v>
      </c>
      <c r="C2743" s="167" t="s">
        <v>5525</v>
      </c>
      <c r="D2743" s="167" t="s">
        <v>2402</v>
      </c>
      <c r="E2743" s="167" t="s">
        <v>5526</v>
      </c>
      <c r="F2743" s="167" t="s">
        <v>5527</v>
      </c>
      <c r="G2743" s="167" t="s">
        <v>5527</v>
      </c>
      <c r="H2743" s="167" t="s">
        <v>5528</v>
      </c>
      <c r="I2743" s="167" t="s">
        <v>5529</v>
      </c>
      <c r="J2743" s="167" t="s">
        <v>5530</v>
      </c>
      <c r="K2743" s="167" t="s">
        <v>5539</v>
      </c>
      <c r="L2743" s="223">
        <v>2248316</v>
      </c>
    </row>
    <row r="2744" spans="1:12" ht="24" x14ac:dyDescent="0.2">
      <c r="A2744" s="197">
        <f t="shared" si="44"/>
        <v>2743</v>
      </c>
      <c r="B2744" s="167" t="s">
        <v>1332</v>
      </c>
      <c r="C2744" s="167" t="s">
        <v>5540</v>
      </c>
      <c r="D2744" s="167" t="s">
        <v>5541</v>
      </c>
      <c r="E2744" s="167" t="s">
        <v>1553</v>
      </c>
      <c r="F2744" s="167" t="s">
        <v>5542</v>
      </c>
      <c r="G2744" s="167" t="s">
        <v>5542</v>
      </c>
      <c r="H2744" s="167" t="s">
        <v>5543</v>
      </c>
      <c r="I2744" s="167" t="s">
        <v>5544</v>
      </c>
      <c r="J2744" s="167" t="s">
        <v>5545</v>
      </c>
      <c r="K2744" s="167" t="s">
        <v>5546</v>
      </c>
      <c r="L2744" s="223">
        <v>500000</v>
      </c>
    </row>
    <row r="2745" spans="1:12" ht="24" x14ac:dyDescent="0.2">
      <c r="A2745" s="197">
        <f t="shared" si="44"/>
        <v>2744</v>
      </c>
      <c r="B2745" s="167" t="s">
        <v>1332</v>
      </c>
      <c r="C2745" s="167" t="s">
        <v>5540</v>
      </c>
      <c r="D2745" s="167" t="s">
        <v>5541</v>
      </c>
      <c r="E2745" s="167" t="s">
        <v>1553</v>
      </c>
      <c r="F2745" s="167" t="s">
        <v>5542</v>
      </c>
      <c r="G2745" s="167" t="s">
        <v>5542</v>
      </c>
      <c r="H2745" s="167" t="s">
        <v>5543</v>
      </c>
      <c r="I2745" s="167" t="s">
        <v>5544</v>
      </c>
      <c r="J2745" s="167" t="s">
        <v>5545</v>
      </c>
      <c r="K2745" s="167" t="s">
        <v>5547</v>
      </c>
      <c r="L2745" s="223">
        <v>500000</v>
      </c>
    </row>
    <row r="2746" spans="1:12" ht="24" x14ac:dyDescent="0.2">
      <c r="A2746" s="197">
        <f t="shared" si="44"/>
        <v>2745</v>
      </c>
      <c r="B2746" s="167" t="s">
        <v>1332</v>
      </c>
      <c r="C2746" s="167" t="s">
        <v>5540</v>
      </c>
      <c r="D2746" s="167" t="s">
        <v>5541</v>
      </c>
      <c r="E2746" s="167" t="s">
        <v>1553</v>
      </c>
      <c r="F2746" s="167" t="s">
        <v>5542</v>
      </c>
      <c r="G2746" s="167" t="s">
        <v>5542</v>
      </c>
      <c r="H2746" s="167" t="s">
        <v>5543</v>
      </c>
      <c r="I2746" s="167" t="s">
        <v>5544</v>
      </c>
      <c r="J2746" s="167" t="s">
        <v>5545</v>
      </c>
      <c r="K2746" s="167" t="s">
        <v>5548</v>
      </c>
      <c r="L2746" s="223">
        <v>500000</v>
      </c>
    </row>
    <row r="2747" spans="1:12" ht="24" x14ac:dyDescent="0.2">
      <c r="A2747" s="197">
        <f t="shared" si="44"/>
        <v>2746</v>
      </c>
      <c r="B2747" s="167" t="s">
        <v>1332</v>
      </c>
      <c r="C2747" s="167" t="s">
        <v>5540</v>
      </c>
      <c r="D2747" s="167" t="s">
        <v>5541</v>
      </c>
      <c r="E2747" s="167" t="s">
        <v>1553</v>
      </c>
      <c r="F2747" s="167" t="s">
        <v>5542</v>
      </c>
      <c r="G2747" s="167" t="s">
        <v>5542</v>
      </c>
      <c r="H2747" s="167" t="s">
        <v>5543</v>
      </c>
      <c r="I2747" s="167" t="s">
        <v>5544</v>
      </c>
      <c r="J2747" s="167" t="s">
        <v>5545</v>
      </c>
      <c r="K2747" s="167" t="s">
        <v>5549</v>
      </c>
      <c r="L2747" s="223">
        <v>500000</v>
      </c>
    </row>
    <row r="2748" spans="1:12" ht="24.75" thickBot="1" x14ac:dyDescent="0.25">
      <c r="A2748" s="329">
        <f t="shared" si="44"/>
        <v>2747</v>
      </c>
      <c r="B2748" s="330" t="s">
        <v>1332</v>
      </c>
      <c r="C2748" s="330" t="s">
        <v>5550</v>
      </c>
      <c r="D2748" s="330" t="s">
        <v>1365</v>
      </c>
      <c r="E2748" s="330" t="s">
        <v>5551</v>
      </c>
      <c r="F2748" s="330" t="s">
        <v>5552</v>
      </c>
      <c r="G2748" s="330" t="s">
        <v>5552</v>
      </c>
      <c r="H2748" s="330" t="s">
        <v>5553</v>
      </c>
      <c r="I2748" s="330" t="s">
        <v>5554</v>
      </c>
      <c r="J2748" s="330" t="s">
        <v>5555</v>
      </c>
      <c r="K2748" s="330" t="s">
        <v>5556</v>
      </c>
      <c r="L2748" s="331">
        <v>2917488.4</v>
      </c>
    </row>
  </sheetData>
  <autoFilter ref="A1:L1"/>
  <hyperlinks>
    <hyperlink ref="J2" r:id="rId1" tooltip="www.cryogenmash.ru"/>
    <hyperlink ref="J3:J44" r:id="rId2" tooltip="www.cryogenmash.ru" display="root@cryogenmash.ru"/>
    <hyperlink ref="J45" r:id="rId3"/>
    <hyperlink ref="J46" r:id="rId4"/>
    <hyperlink ref="J47" r:id="rId5"/>
    <hyperlink ref="J48" r:id="rId6"/>
    <hyperlink ref="J49" r:id="rId7"/>
    <hyperlink ref="J50" r:id="rId8"/>
    <hyperlink ref="J51" r:id="rId9"/>
    <hyperlink ref="J52" r:id="rId10"/>
    <hyperlink ref="J53" r:id="rId11"/>
    <hyperlink ref="J54" r:id="rId12"/>
    <hyperlink ref="J71" r:id="rId13"/>
    <hyperlink ref="J72:J75" r:id="rId14" display="shipenko@bwf.ru"/>
    <hyperlink ref="J70" r:id="rId15"/>
    <hyperlink ref="J76" r:id="rId16"/>
    <hyperlink ref="J77" r:id="rId17"/>
    <hyperlink ref="J78" r:id="rId18"/>
    <hyperlink ref="J79" r:id="rId19"/>
    <hyperlink ref="J80" r:id="rId20"/>
    <hyperlink ref="J82" r:id="rId21"/>
    <hyperlink ref="J81" r:id="rId22"/>
    <hyperlink ref="J83" r:id="rId23"/>
    <hyperlink ref="J84" r:id="rId24"/>
    <hyperlink ref="J85" r:id="rId25"/>
    <hyperlink ref="J86" r:id="rId26"/>
    <hyperlink ref="J87" r:id="rId27"/>
    <hyperlink ref="J100" r:id="rId28"/>
    <hyperlink ref="J105" r:id="rId29"/>
    <hyperlink ref="J115" r:id="rId30"/>
    <hyperlink ref="J128" r:id="rId31"/>
    <hyperlink ref="J129" r:id="rId32"/>
    <hyperlink ref="J131" r:id="rId33"/>
    <hyperlink ref="J132" r:id="rId34"/>
    <hyperlink ref="J133" r:id="rId35"/>
    <hyperlink ref="J134" r:id="rId36"/>
    <hyperlink ref="J135" r:id="rId37"/>
    <hyperlink ref="J136" r:id="rId38"/>
    <hyperlink ref="J137" r:id="rId39"/>
    <hyperlink ref="J138" r:id="rId40"/>
    <hyperlink ref="J139" r:id="rId41"/>
    <hyperlink ref="J140" r:id="rId42"/>
    <hyperlink ref="J141" r:id="rId43"/>
    <hyperlink ref="J142" r:id="rId44"/>
    <hyperlink ref="J143" r:id="rId45"/>
    <hyperlink ref="J144:J150" r:id="rId46" display="shtirkova.anastasia@whitehills.ru"/>
    <hyperlink ref="J151" r:id="rId47"/>
    <hyperlink ref="J152" r:id="rId48"/>
    <hyperlink ref="J153:J164" r:id="rId49" display="info@oknarosta.ru"/>
    <hyperlink ref="J165" r:id="rId50"/>
    <hyperlink ref="J166" r:id="rId51"/>
    <hyperlink ref="J167" r:id="rId52"/>
    <hyperlink ref="J168" r:id="rId53"/>
    <hyperlink ref="J169" r:id="rId54"/>
    <hyperlink ref="J170" r:id="rId55"/>
    <hyperlink ref="J171" r:id="rId56"/>
    <hyperlink ref="J172" r:id="rId57"/>
    <hyperlink ref="J173" r:id="rId58"/>
    <hyperlink ref="J174" r:id="rId59"/>
    <hyperlink ref="J182" r:id="rId60"/>
    <hyperlink ref="J183" r:id="rId61"/>
    <hyperlink ref="J184" r:id="rId62"/>
    <hyperlink ref="J186" r:id="rId63"/>
    <hyperlink ref="J187:J195" r:id="rId64" display="info@energokab.ru"/>
    <hyperlink ref="J196:J200" r:id="rId65" display="info@energokab.ru"/>
    <hyperlink ref="J201" r:id="rId66"/>
    <hyperlink ref="J202:J205" r:id="rId67" display="info@fabrikamebeli.ru"/>
    <hyperlink ref="J206" r:id="rId68"/>
    <hyperlink ref="J207:J224" r:id="rId69" display="estima@estima.ru"/>
    <hyperlink ref="J225" r:id="rId70"/>
    <hyperlink ref="J226:J230" r:id="rId71" display="info@sweets.ru"/>
    <hyperlink ref="J231:J245" r:id="rId72" display="info@sweets.ru"/>
    <hyperlink ref="J246" r:id="rId73"/>
    <hyperlink ref="J247" r:id="rId74"/>
    <hyperlink ref="J248" r:id="rId75"/>
    <hyperlink ref="J249" r:id="rId76"/>
    <hyperlink ref="J250" r:id="rId77"/>
    <hyperlink ref="J251" r:id="rId78"/>
    <hyperlink ref="J252" r:id="rId79"/>
    <hyperlink ref="J253" r:id="rId80"/>
    <hyperlink ref="J254" r:id="rId81"/>
    <hyperlink ref="J255" r:id="rId82"/>
    <hyperlink ref="J256" r:id="rId83"/>
    <hyperlink ref="J257" r:id="rId84"/>
    <hyperlink ref="J258" r:id="rId85"/>
    <hyperlink ref="J259" r:id="rId86"/>
    <hyperlink ref="J260" r:id="rId87"/>
    <hyperlink ref="J261" r:id="rId88"/>
    <hyperlink ref="J262" r:id="rId89"/>
    <hyperlink ref="J263" r:id="rId90"/>
    <hyperlink ref="J264" r:id="rId91"/>
    <hyperlink ref="J265" r:id="rId92"/>
    <hyperlink ref="J266" r:id="rId93"/>
    <hyperlink ref="J267" r:id="rId94"/>
    <hyperlink ref="J268" r:id="rId95"/>
    <hyperlink ref="J269" r:id="rId96"/>
    <hyperlink ref="J270" r:id="rId97"/>
    <hyperlink ref="J271" r:id="rId98"/>
    <hyperlink ref="J272" r:id="rId99"/>
    <hyperlink ref="J273" r:id="rId100"/>
    <hyperlink ref="J274" r:id="rId101"/>
    <hyperlink ref="J275" r:id="rId102"/>
    <hyperlink ref="J276" r:id="rId103"/>
    <hyperlink ref="J277" r:id="rId104"/>
    <hyperlink ref="J278" r:id="rId105"/>
    <hyperlink ref="J281" r:id="rId106"/>
    <hyperlink ref="J284" r:id="rId107"/>
    <hyperlink ref="J296" r:id="rId108"/>
    <hyperlink ref="J318" r:id="rId109"/>
    <hyperlink ref="J319" r:id="rId110"/>
    <hyperlink ref="J325" r:id="rId111"/>
    <hyperlink ref="J387" r:id="rId112" display="tatyana.podolceva@engitech.bz"/>
    <hyperlink ref="J385" r:id="rId113"/>
    <hyperlink ref="J285" r:id="rId114"/>
    <hyperlink ref="J286" r:id="rId115"/>
    <hyperlink ref="J287" r:id="rId116"/>
    <hyperlink ref="J288" r:id="rId117"/>
    <hyperlink ref="J289" r:id="rId118"/>
    <hyperlink ref="J290" r:id="rId119"/>
    <hyperlink ref="J291" r:id="rId120"/>
    <hyperlink ref="J292" r:id="rId121"/>
    <hyperlink ref="J293" r:id="rId122"/>
    <hyperlink ref="J294" r:id="rId123"/>
    <hyperlink ref="J295" r:id="rId124"/>
    <hyperlink ref="J297" r:id="rId125"/>
    <hyperlink ref="J298" r:id="rId126"/>
    <hyperlink ref="J299" r:id="rId127"/>
    <hyperlink ref="J300" r:id="rId128"/>
    <hyperlink ref="J301" r:id="rId129"/>
    <hyperlink ref="J302" r:id="rId130"/>
    <hyperlink ref="J303" r:id="rId131"/>
    <hyperlink ref="J304" r:id="rId132"/>
    <hyperlink ref="J305" r:id="rId133"/>
    <hyperlink ref="J306" r:id="rId134"/>
    <hyperlink ref="J307" r:id="rId135"/>
    <hyperlink ref="J308" r:id="rId136"/>
    <hyperlink ref="J309" r:id="rId137"/>
    <hyperlink ref="J310" r:id="rId138"/>
    <hyperlink ref="J311" r:id="rId139"/>
    <hyperlink ref="J312" r:id="rId140"/>
    <hyperlink ref="J313" r:id="rId141"/>
    <hyperlink ref="J314" r:id="rId142"/>
    <hyperlink ref="J315" r:id="rId143"/>
    <hyperlink ref="J316" r:id="rId144"/>
    <hyperlink ref="J317" r:id="rId145"/>
    <hyperlink ref="J106:J114" r:id="rId146" display="sales@jeelex.ru"/>
    <hyperlink ref="J116:J127" r:id="rId147" display="home@hameleon.ru"/>
    <hyperlink ref="J101:J104" r:id="rId148" display="info@solarex-style.ru"/>
    <hyperlink ref="J279" r:id="rId149"/>
    <hyperlink ref="J280" r:id="rId150"/>
    <hyperlink ref="J282" r:id="rId151"/>
    <hyperlink ref="J283" r:id="rId152"/>
    <hyperlink ref="J320" r:id="rId153"/>
    <hyperlink ref="J321" r:id="rId154"/>
    <hyperlink ref="J322" r:id="rId155"/>
    <hyperlink ref="J323" r:id="rId156"/>
    <hyperlink ref="J324" r:id="rId157"/>
    <hyperlink ref="J326" r:id="rId158"/>
    <hyperlink ref="J327" r:id="rId159"/>
    <hyperlink ref="J328" r:id="rId160"/>
    <hyperlink ref="J329" r:id="rId161"/>
    <hyperlink ref="J386" r:id="rId162"/>
    <hyperlink ref="J130" r:id="rId163"/>
    <hyperlink ref="J388" r:id="rId164"/>
    <hyperlink ref="J389" r:id="rId165"/>
    <hyperlink ref="J390" r:id="rId166"/>
    <hyperlink ref="J391" r:id="rId167"/>
    <hyperlink ref="J392" r:id="rId168"/>
    <hyperlink ref="J393" r:id="rId169"/>
    <hyperlink ref="J394" r:id="rId170"/>
    <hyperlink ref="J395" r:id="rId171"/>
    <hyperlink ref="J396" r:id="rId172"/>
    <hyperlink ref="J397" r:id="rId173"/>
    <hyperlink ref="J398" r:id="rId174"/>
    <hyperlink ref="J399" r:id="rId175"/>
    <hyperlink ref="J400" r:id="rId176"/>
    <hyperlink ref="J401" r:id="rId177"/>
    <hyperlink ref="J402" r:id="rId178"/>
    <hyperlink ref="J403" r:id="rId179"/>
    <hyperlink ref="J404" r:id="rId180"/>
    <hyperlink ref="J405" r:id="rId181"/>
    <hyperlink ref="J406" r:id="rId182"/>
    <hyperlink ref="J407" r:id="rId183"/>
    <hyperlink ref="J408" r:id="rId184"/>
    <hyperlink ref="J409" r:id="rId185"/>
    <hyperlink ref="J410" r:id="rId186"/>
    <hyperlink ref="J411" r:id="rId187"/>
    <hyperlink ref="J412" r:id="rId188"/>
    <hyperlink ref="J413" r:id="rId189"/>
    <hyperlink ref="J414" r:id="rId190"/>
    <hyperlink ref="J415" r:id="rId191"/>
    <hyperlink ref="J416" r:id="rId192"/>
    <hyperlink ref="J417" r:id="rId193"/>
    <hyperlink ref="J418" r:id="rId194"/>
    <hyperlink ref="J419" r:id="rId195"/>
    <hyperlink ref="J420" r:id="rId196"/>
    <hyperlink ref="J421" r:id="rId197"/>
    <hyperlink ref="J422" r:id="rId198"/>
    <hyperlink ref="J423" r:id="rId199"/>
    <hyperlink ref="J424" r:id="rId200"/>
    <hyperlink ref="J425" r:id="rId201"/>
    <hyperlink ref="J426" r:id="rId202"/>
    <hyperlink ref="J427" r:id="rId203"/>
    <hyperlink ref="J428" r:id="rId204"/>
    <hyperlink ref="J429" r:id="rId205"/>
    <hyperlink ref="J430" r:id="rId206"/>
    <hyperlink ref="J431" r:id="rId207"/>
    <hyperlink ref="J432" r:id="rId208"/>
    <hyperlink ref="J433" r:id="rId209"/>
    <hyperlink ref="J446" r:id="rId210" tooltip="www.cryogenmash.ru"/>
    <hyperlink ref="J447:J488" r:id="rId211" tooltip="www.cryogenmash.ru" display="root@cryogenmash.ru"/>
    <hyperlink ref="J489" r:id="rId212"/>
    <hyperlink ref="J490" r:id="rId213"/>
    <hyperlink ref="J491" r:id="rId214"/>
    <hyperlink ref="J492" r:id="rId215"/>
    <hyperlink ref="J493" r:id="rId216"/>
    <hyperlink ref="J494" r:id="rId217"/>
    <hyperlink ref="J495" r:id="rId218"/>
    <hyperlink ref="J496" r:id="rId219"/>
    <hyperlink ref="J497" r:id="rId220"/>
    <hyperlink ref="J498" r:id="rId221"/>
    <hyperlink ref="J515" r:id="rId222"/>
    <hyperlink ref="J516:J519" r:id="rId223" display="shipenko@bwf.ru"/>
    <hyperlink ref="J514" r:id="rId224"/>
    <hyperlink ref="J520" r:id="rId225"/>
    <hyperlink ref="J521" r:id="rId226"/>
    <hyperlink ref="J522" r:id="rId227"/>
    <hyperlink ref="J523" r:id="rId228"/>
    <hyperlink ref="J524" r:id="rId229"/>
    <hyperlink ref="J526" r:id="rId230"/>
    <hyperlink ref="J525" r:id="rId231"/>
    <hyperlink ref="J527" r:id="rId232"/>
    <hyperlink ref="J528" r:id="rId233"/>
    <hyperlink ref="J529" r:id="rId234"/>
    <hyperlink ref="J530" r:id="rId235"/>
    <hyperlink ref="J531" r:id="rId236"/>
    <hyperlink ref="J539" r:id="rId237"/>
    <hyperlink ref="J540:J545" r:id="rId238" display="mail@parliamentgroup.ru"/>
    <hyperlink ref="J546" r:id="rId239"/>
    <hyperlink ref="J547:J565" r:id="rId240" display="info@akrubin.ru"/>
    <hyperlink ref="J570" r:id="rId241"/>
    <hyperlink ref="J571" r:id="rId242"/>
    <hyperlink ref="J572" r:id="rId243"/>
    <hyperlink ref="J573" r:id="rId244"/>
    <hyperlink ref="J574" r:id="rId245"/>
    <hyperlink ref="J575" r:id="rId246"/>
    <hyperlink ref="J576" r:id="rId247"/>
    <hyperlink ref="J577" r:id="rId248"/>
    <hyperlink ref="J578" r:id="rId249"/>
    <hyperlink ref="J579" r:id="rId250"/>
    <hyperlink ref="J580" r:id="rId251"/>
    <hyperlink ref="J581" r:id="rId252"/>
    <hyperlink ref="J582" r:id="rId253"/>
    <hyperlink ref="J583" r:id="rId254"/>
    <hyperlink ref="J584" r:id="rId255"/>
    <hyperlink ref="J585" r:id="rId256"/>
    <hyperlink ref="J586" r:id="rId257"/>
    <hyperlink ref="J587" r:id="rId258"/>
    <hyperlink ref="J588" r:id="rId259"/>
    <hyperlink ref="J589" r:id="rId260"/>
    <hyperlink ref="J590" r:id="rId261"/>
    <hyperlink ref="J591" r:id="rId262"/>
    <hyperlink ref="J592" r:id="rId263"/>
    <hyperlink ref="J593" r:id="rId264"/>
    <hyperlink ref="J594" r:id="rId265"/>
    <hyperlink ref="J595" r:id="rId266"/>
    <hyperlink ref="J596" r:id="rId267"/>
    <hyperlink ref="J597" r:id="rId268"/>
    <hyperlink ref="J598" r:id="rId269"/>
    <hyperlink ref="J599" r:id="rId270"/>
    <hyperlink ref="J600" r:id="rId271"/>
    <hyperlink ref="J601" r:id="rId272"/>
    <hyperlink ref="J602" r:id="rId273"/>
    <hyperlink ref="J603" r:id="rId274"/>
    <hyperlink ref="J604" r:id="rId275"/>
    <hyperlink ref="J605" r:id="rId276"/>
    <hyperlink ref="J606" r:id="rId277"/>
    <hyperlink ref="J607" r:id="rId278"/>
    <hyperlink ref="J608" r:id="rId279"/>
    <hyperlink ref="J609" r:id="rId280"/>
    <hyperlink ref="J610" r:id="rId281"/>
    <hyperlink ref="J611" r:id="rId282"/>
    <hyperlink ref="J612" r:id="rId283"/>
    <hyperlink ref="J613" r:id="rId284"/>
    <hyperlink ref="J614" r:id="rId285"/>
    <hyperlink ref="J615" r:id="rId286"/>
    <hyperlink ref="J616" r:id="rId287"/>
    <hyperlink ref="J617" r:id="rId288"/>
    <hyperlink ref="J618" r:id="rId289"/>
    <hyperlink ref="J619" r:id="rId290"/>
    <hyperlink ref="J620" r:id="rId291"/>
    <hyperlink ref="J621" r:id="rId292"/>
    <hyperlink ref="J622" r:id="rId293"/>
    <hyperlink ref="J623" r:id="rId294"/>
    <hyperlink ref="J624" r:id="rId295"/>
    <hyperlink ref="J625" r:id="rId296"/>
    <hyperlink ref="J626" r:id="rId297"/>
    <hyperlink ref="J627" r:id="rId298"/>
    <hyperlink ref="J628" r:id="rId299"/>
    <hyperlink ref="J629" r:id="rId300"/>
    <hyperlink ref="J630" r:id="rId301"/>
    <hyperlink ref="J631" r:id="rId302"/>
    <hyperlink ref="J632" r:id="rId303"/>
    <hyperlink ref="J633" r:id="rId304"/>
    <hyperlink ref="J634" r:id="rId305"/>
    <hyperlink ref="J635" r:id="rId306"/>
    <hyperlink ref="J636" r:id="rId307"/>
    <hyperlink ref="J637" r:id="rId308"/>
    <hyperlink ref="J638" r:id="rId309"/>
    <hyperlink ref="J639" r:id="rId310"/>
    <hyperlink ref="J640" r:id="rId311"/>
    <hyperlink ref="J641" r:id="rId312"/>
    <hyperlink ref="J642" r:id="rId313"/>
    <hyperlink ref="J643" r:id="rId314"/>
    <hyperlink ref="J644" r:id="rId315"/>
    <hyperlink ref="J645" r:id="rId316"/>
    <hyperlink ref="J646" r:id="rId317"/>
    <hyperlink ref="J647:J649" r:id="rId318" display="info@342mz.ru"/>
    <hyperlink ref="J650" r:id="rId319"/>
    <hyperlink ref="J651" r:id="rId320"/>
    <hyperlink ref="J654" r:id="rId321"/>
    <hyperlink ref="J763" r:id="rId322"/>
    <hyperlink ref="J767" r:id="rId323"/>
    <hyperlink ref="J786" r:id="rId324"/>
    <hyperlink ref="J805:J808" r:id="rId325" display="info@tmkb-soyuz.ru"/>
    <hyperlink ref="J827" r:id="rId326"/>
    <hyperlink ref="J980" r:id="rId327"/>
    <hyperlink ref="J1230" r:id="rId328" display="tli@vdktel.ru"/>
    <hyperlink ref="J1223" r:id="rId329"/>
    <hyperlink ref="J1250" r:id="rId330"/>
    <hyperlink ref="J1251" r:id="rId331"/>
    <hyperlink ref="J1241" r:id="rId332"/>
    <hyperlink ref="J1242" r:id="rId333"/>
    <hyperlink ref="J1243" r:id="rId334"/>
    <hyperlink ref="J1244" r:id="rId335"/>
    <hyperlink ref="J1245" r:id="rId336"/>
    <hyperlink ref="J1246" r:id="rId337"/>
    <hyperlink ref="J1247" r:id="rId338"/>
    <hyperlink ref="J1248" r:id="rId339"/>
    <hyperlink ref="J1249" r:id="rId340"/>
    <hyperlink ref="J1252" r:id="rId341"/>
    <hyperlink ref="J1253" r:id="rId342"/>
    <hyperlink ref="J1254" r:id="rId343"/>
    <hyperlink ref="J1255" r:id="rId344"/>
    <hyperlink ref="J1256" r:id="rId345"/>
    <hyperlink ref="J1257" r:id="rId346"/>
    <hyperlink ref="J1258" r:id="rId347"/>
    <hyperlink ref="J1259:J1261" r:id="rId348" display="ekolab-sekretar@mail.ru"/>
    <hyperlink ref="J1262" r:id="rId349"/>
    <hyperlink ref="J1263:J1268" r:id="rId350" display="1459902@mail.ru "/>
    <hyperlink ref="J1269:J1271" r:id="rId351" display="1459902@mail.ru "/>
    <hyperlink ref="J1272" r:id="rId352"/>
    <hyperlink ref="J1284" r:id="rId353"/>
    <hyperlink ref="J1291" r:id="rId354"/>
    <hyperlink ref="J1292" r:id="rId355"/>
    <hyperlink ref="J1293" r:id="rId356"/>
    <hyperlink ref="J1294" r:id="rId357"/>
    <hyperlink ref="J1295" r:id="rId358"/>
    <hyperlink ref="J1296" r:id="rId359"/>
    <hyperlink ref="J1297" r:id="rId360"/>
    <hyperlink ref="J1298" r:id="rId361"/>
    <hyperlink ref="J1299" r:id="rId362"/>
    <hyperlink ref="J1300" r:id="rId363"/>
    <hyperlink ref="J1301" r:id="rId364"/>
    <hyperlink ref="J1302" r:id="rId365"/>
    <hyperlink ref="J1303" r:id="rId366"/>
    <hyperlink ref="J1304" r:id="rId367"/>
    <hyperlink ref="J1305" r:id="rId368" display="mailto:info@canpack.ru"/>
    <hyperlink ref="J1306" r:id="rId369" display="mailto:info@canpack.ru"/>
    <hyperlink ref="J1307" r:id="rId370" display="mailto:info@canpack.ru"/>
    <hyperlink ref="J1308" r:id="rId371" display="mailto:info@canpack.ru"/>
    <hyperlink ref="J1309" r:id="rId372" display="mailto:info@canpack.ru"/>
    <hyperlink ref="J1310" r:id="rId373" display="mailto:info@canpack.ru"/>
    <hyperlink ref="J1311" r:id="rId374" display="mailto:info@canpack.ru"/>
    <hyperlink ref="J1312" r:id="rId375" display="mailto:info@canpack.ru"/>
    <hyperlink ref="J1313" r:id="rId376" display="mailto:info@canpack.ru"/>
    <hyperlink ref="J1314" r:id="rId377" display="mailto:info@canpack.ru"/>
    <hyperlink ref="J1315" r:id="rId378" display="mailto:info@canpack.ru"/>
    <hyperlink ref="J1316" r:id="rId379" display="mailto:info@canpack.ru"/>
    <hyperlink ref="J1349" r:id="rId380" display="voshleb@hotbox.ru"/>
    <hyperlink ref="J1391" r:id="rId381" display="mailto:welcome-zar@dargez.com"/>
    <hyperlink ref="J1392" r:id="rId382"/>
    <hyperlink ref="J1393" r:id="rId383"/>
    <hyperlink ref="J1394" r:id="rId384"/>
    <hyperlink ref="J1395" r:id="rId385"/>
    <hyperlink ref="J1396" r:id="rId386"/>
    <hyperlink ref="J1397" r:id="rId387"/>
    <hyperlink ref="J1398" r:id="rId388"/>
    <hyperlink ref="J1399" r:id="rId389"/>
    <hyperlink ref="J1400" r:id="rId390"/>
    <hyperlink ref="J1401" r:id="rId391"/>
    <hyperlink ref="J1402" r:id="rId392"/>
    <hyperlink ref="J1403" r:id="rId393"/>
    <hyperlink ref="J1404" r:id="rId394"/>
    <hyperlink ref="J1405" r:id="rId395" display="mailto:istrahleb1@mail.ru"/>
    <hyperlink ref="J1406" r:id="rId396" display="mailto:istrahleb1@mail.ru"/>
    <hyperlink ref="J1407" r:id="rId397" display="mailto:istrahleb1@mail.ru"/>
    <hyperlink ref="J1408" r:id="rId398" display="mailto:istrahleb1@mail.ru"/>
    <hyperlink ref="J1409" r:id="rId399" display="mailto:istrahleb1@mail.ru"/>
    <hyperlink ref="J1410" r:id="rId400" display="mailto:istrahleb1@mail.ru"/>
    <hyperlink ref="J1411" r:id="rId401" display="mailto:istrahleb1@mail.ru"/>
    <hyperlink ref="J1412" r:id="rId402" display="mailto:istrahleb1@mail.ru"/>
    <hyperlink ref="J1413" r:id="rId403" display="mailto:istrahleb1@mail.ru"/>
    <hyperlink ref="J1414" r:id="rId404" display="mailto:istrahleb1@mail.ru"/>
    <hyperlink ref="J1415" r:id="rId405" display="mailto:istrahleb1@mail.ru"/>
    <hyperlink ref="J1416" r:id="rId406" display="mailto:istrahleb1@mail.ru"/>
    <hyperlink ref="J1417" r:id="rId407" display="mailto:istrahleb1@mail.ru"/>
    <hyperlink ref="J1418" r:id="rId408" display="mailto:istrahleb1@mail.ru"/>
    <hyperlink ref="J1419" r:id="rId409" display="mailto:istrahleb1@mail.ru"/>
    <hyperlink ref="J1420" r:id="rId410" display="mailto:istrahleb1@mail.ru"/>
    <hyperlink ref="J1421" r:id="rId411" display="mailto:istrahleb1@mail.ru"/>
    <hyperlink ref="J1422" r:id="rId412" display="mailto:istrahleb1@mail.ru"/>
    <hyperlink ref="J1423" r:id="rId413" display="mailto:istrahleb1@mail.ru"/>
    <hyperlink ref="J1424" r:id="rId414"/>
    <hyperlink ref="J1434" r:id="rId415"/>
    <hyperlink ref="J1435" r:id="rId416"/>
    <hyperlink ref="J1476" r:id="rId417"/>
    <hyperlink ref="J1477" r:id="rId418"/>
    <hyperlink ref="J1479" r:id="rId419" display="mailto:Natalia_Zaprudnova@cargill.com"/>
    <hyperlink ref="J1480" r:id="rId420" display="mailto:Natalia_Zaprudnova@cargill.com"/>
    <hyperlink ref="J1481" r:id="rId421" display="mailto:Natalia_Zaprudnova@cargill.com"/>
    <hyperlink ref="J1482" r:id="rId422" display="mailto:Natalia_Zaprudnova@cargill.com"/>
    <hyperlink ref="J1483" r:id="rId423" display="mailto:Natalia_Zaprudnova@cargill.com"/>
    <hyperlink ref="J1484" r:id="rId424" display="mailto:Natalia_Zaprudnova@cargill.com"/>
    <hyperlink ref="J1485" r:id="rId425" display="mailto:Natalia_Zaprudnova@cargill.com"/>
    <hyperlink ref="J1486" r:id="rId426" display="mailto:Natalia_Zaprudnova@cargill.com"/>
    <hyperlink ref="J1487" r:id="rId427" display="mailto:Natalia_Zaprudnova@cargill.com"/>
    <hyperlink ref="J1488" r:id="rId428" display="mailto:Natalia_Zaprudnova@cargill.com"/>
    <hyperlink ref="J1489" r:id="rId429" display="mailto:Natalia_Zaprudnova@cargill.com"/>
    <hyperlink ref="J1490" r:id="rId430" display="mailto:Natalia_Zaprudnova@cargill.com"/>
    <hyperlink ref="J1491" r:id="rId431" display="mailto:Natalia_Zaprudnova@cargill.com"/>
    <hyperlink ref="J1492" r:id="rId432" display="mailto:Natalia_Zaprudnova@cargill.com"/>
    <hyperlink ref="J1493" r:id="rId433" display="mailto:Natalia_Zaprudnova@cargill.com"/>
    <hyperlink ref="J1494" r:id="rId434" display="mailto:Natalia_Zaprudnova@cargill.com"/>
    <hyperlink ref="J1495" r:id="rId435" display="mailto:Natalia_Zaprudnova@cargill.com"/>
    <hyperlink ref="J1496" r:id="rId436" display="mailto:Natalia_Zaprudnova@cargill.com"/>
    <hyperlink ref="J1497" r:id="rId437" display="mailto:Natalia_Zaprudnova@cargill.com"/>
    <hyperlink ref="J1498" r:id="rId438" display="mailto:Natalia_Zaprudnova@cargill.com"/>
    <hyperlink ref="J1499" r:id="rId439" display="mailto:Natalia_Zaprudnova@cargill.com"/>
    <hyperlink ref="J1500" r:id="rId440" display="mailto:Natalia_Zaprudnova@cargill.com"/>
    <hyperlink ref="J1504" r:id="rId441"/>
    <hyperlink ref="J1505" r:id="rId442"/>
    <hyperlink ref="J1506" r:id="rId443"/>
    <hyperlink ref="J1512" r:id="rId444" display="mailto:korol@biocad.ru"/>
    <hyperlink ref="J1508:J1527" r:id="rId445" display="mailto:korol@biocad.ru"/>
    <hyperlink ref="J1538" r:id="rId446"/>
    <hyperlink ref="J1539" r:id="rId447"/>
    <hyperlink ref="J1540" r:id="rId448"/>
    <hyperlink ref="J1541" r:id="rId449"/>
    <hyperlink ref="J1542" r:id="rId450"/>
    <hyperlink ref="J1543" r:id="rId451"/>
    <hyperlink ref="J1544" r:id="rId452"/>
    <hyperlink ref="J1545" r:id="rId453"/>
    <hyperlink ref="J1546" r:id="rId454" display="mailto:?ptovidnoe@mail.ru"/>
    <hyperlink ref="J1547" r:id="rId455" display="mailto:?ptovidnoe@mail.ru"/>
    <hyperlink ref="J1548" r:id="rId456" display="mailto:?ptovidnoe@mail.ru"/>
    <hyperlink ref="J1549" r:id="rId457" display="mailto:?ptovidnoe@mail.ru"/>
    <hyperlink ref="J1550" r:id="rId458" display="mailto:?ptovidnoe@mail.ru"/>
    <hyperlink ref="J1558" r:id="rId459"/>
    <hyperlink ref="J1559" r:id="rId460"/>
    <hyperlink ref="J1560" r:id="rId461"/>
    <hyperlink ref="J1561" r:id="rId462"/>
    <hyperlink ref="J1562" r:id="rId463"/>
    <hyperlink ref="J1563" r:id="rId464"/>
    <hyperlink ref="J1564" r:id="rId465"/>
    <hyperlink ref="J1565" r:id="rId466"/>
    <hyperlink ref="J1566" r:id="rId467"/>
    <hyperlink ref="J1567" r:id="rId468"/>
    <hyperlink ref="J1568" r:id="rId469"/>
    <hyperlink ref="J1569" r:id="rId470"/>
    <hyperlink ref="J1570" r:id="rId471"/>
    <hyperlink ref="J1571" r:id="rId472"/>
    <hyperlink ref="J1572" r:id="rId473"/>
    <hyperlink ref="J1578" r:id="rId474"/>
    <hyperlink ref="J1595" r:id="rId475" display="mailto:zio@eatom.ru"/>
    <hyperlink ref="J1596" r:id="rId476" display="mailto:zio@eatom.ru"/>
    <hyperlink ref="J1597" r:id="rId477" display="mailto:zio@eatom.ru"/>
    <hyperlink ref="J1598" r:id="rId478" display="mailto:zio@eatom.ru"/>
    <hyperlink ref="J1599" r:id="rId479" display="mailto:zio@eatom.ru"/>
    <hyperlink ref="J1600" r:id="rId480" display="mailto:zio@eatom.ru"/>
    <hyperlink ref="J1601" r:id="rId481" display="mailto:zio@eatom.ru"/>
    <hyperlink ref="J1602" r:id="rId482" display="mailto:zio@eatom.ru"/>
    <hyperlink ref="J1603" r:id="rId483" display="mailto:zio@eatom.ru"/>
    <hyperlink ref="J1604" r:id="rId484" display="mailto:zio@eatom.ru"/>
    <hyperlink ref="J1605" r:id="rId485" display="mailto:zio@eatom.ru"/>
    <hyperlink ref="J1606" r:id="rId486" display="mailto:zio@eatom.ru"/>
    <hyperlink ref="J1607" r:id="rId487" display="mailto:zio@eatom.ru"/>
    <hyperlink ref="J1608" r:id="rId488" display="mailto:zio@eatom.ru"/>
    <hyperlink ref="J1609" r:id="rId489" display="mailto:zio@eatom.ru"/>
    <hyperlink ref="J1610" r:id="rId490" display="mailto:zio@eatom.ru"/>
    <hyperlink ref="J1611" r:id="rId491" display="mailto:zio@eatom.ru"/>
    <hyperlink ref="J1612" r:id="rId492" display="mailto:zio@eatom.ru"/>
    <hyperlink ref="J1613" r:id="rId493" display="mailto:zio@eatom.ru"/>
    <hyperlink ref="J1614" r:id="rId494" display="mailto:zio@eatom.ru"/>
    <hyperlink ref="J1615" r:id="rId495" display="mailto:zio@eatom.ru"/>
    <hyperlink ref="J1616" r:id="rId496" display="mailto:zio@eatom.ru"/>
    <hyperlink ref="J1617" r:id="rId497" display="mailto:zio@eatom.ru"/>
    <hyperlink ref="J1618" r:id="rId498" display="mailto:zio@eatom.ru"/>
    <hyperlink ref="J1619" r:id="rId499" display="mailto:zio@eatom.ru"/>
    <hyperlink ref="J1620" r:id="rId500" display="mailto:zio@eatom.ru"/>
    <hyperlink ref="J1621" r:id="rId501" display="mailto:zio@eatom.ru"/>
    <hyperlink ref="J1622" r:id="rId502" display="mailto:zio@eatom.ru"/>
    <hyperlink ref="J1623" r:id="rId503" display="mailto:zio@eatom.ru"/>
    <hyperlink ref="J1624" r:id="rId504" display="mailto:zio@eatom.ru"/>
    <hyperlink ref="J1625" r:id="rId505" display="mailto:zio@eatom.ru"/>
    <hyperlink ref="J1626" r:id="rId506" display="mailto:zio@eatom.ru"/>
    <hyperlink ref="J1627" r:id="rId507" display="mailto:zio@eatom.ru"/>
    <hyperlink ref="J1628" r:id="rId508" display="mailto:zio@eatom.ru"/>
    <hyperlink ref="J1629" r:id="rId509" display="mailto:zio@eatom.ru"/>
    <hyperlink ref="J1630" r:id="rId510" display="mailto:zio@eatom.ru"/>
    <hyperlink ref="J1631" r:id="rId511" display="mailto:zio@eatom.ru"/>
    <hyperlink ref="J1632" r:id="rId512" display="mailto:zio@eatom.ru"/>
    <hyperlink ref="J1633" r:id="rId513" display="mailto:zio@eatom.ru"/>
    <hyperlink ref="J1634" r:id="rId514" display="mailto:zio@eatom.ru"/>
    <hyperlink ref="J1635" r:id="rId515" display="mailto:zio@eatom.ru"/>
    <hyperlink ref="J1636" r:id="rId516" display="mailto:zio@eatom.ru"/>
    <hyperlink ref="J1637" r:id="rId517" display="mailto:zio@eatom.ru"/>
    <hyperlink ref="J1638" r:id="rId518" display="mailto:zio@eatom.ru"/>
    <hyperlink ref="J1639" r:id="rId519" display="mailto:zio@eatom.ru"/>
    <hyperlink ref="J1640" r:id="rId520" display="mailto:zio@eatom.ru"/>
    <hyperlink ref="J1641" r:id="rId521" display="mailto:zio@eatom.ru"/>
    <hyperlink ref="J1642" r:id="rId522" display="mailto:zio@eatom.ru"/>
    <hyperlink ref="J1643" r:id="rId523" display="mailto:zio@eatom.ru"/>
    <hyperlink ref="J1644" r:id="rId524" display="mailto:zio@eatom.ru"/>
    <hyperlink ref="J1645" r:id="rId525" display="mailto:zio@eatom.ru"/>
    <hyperlink ref="J1646" r:id="rId526" display="mailto:zio@eatom.ru"/>
    <hyperlink ref="J1647" r:id="rId527" display="mailto:zio@eatom.ru"/>
    <hyperlink ref="J1648" r:id="rId528" display="mailto:zio@eatom.ru"/>
    <hyperlink ref="J1649" r:id="rId529" display="mailto:zio@eatom.ru"/>
    <hyperlink ref="J1650" r:id="rId530" display="mailto:zio@eatom.ru"/>
    <hyperlink ref="J1651" r:id="rId531" display="mailto:zio@eatom.ru"/>
    <hyperlink ref="J1652" r:id="rId532" display="mailto:zio@eatom.ru"/>
    <hyperlink ref="J1653" r:id="rId533" display="mailto:zio@eatom.ru"/>
    <hyperlink ref="J1654" r:id="rId534" display="mailto:zio@eatom.ru"/>
    <hyperlink ref="J1655" r:id="rId535" display="mailto:zio@eatom.ru"/>
    <hyperlink ref="J1656" r:id="rId536" display="mailto:zio@eatom.ru"/>
    <hyperlink ref="J1657" r:id="rId537" display="mailto:zio@eatom.ru"/>
    <hyperlink ref="J1658" r:id="rId538" display="mailto:zio@eatom.ru"/>
    <hyperlink ref="J1659" r:id="rId539" display="mailto:zio@eatom.ru"/>
    <hyperlink ref="J1660" r:id="rId540" display="mailto:zio@eatom.ru"/>
    <hyperlink ref="J1661" r:id="rId541" display="mailto:zio@eatom.ru"/>
    <hyperlink ref="J1662" r:id="rId542" display="mailto:zio@eatom.ru"/>
    <hyperlink ref="J1663" r:id="rId543" display="mailto:zio@eatom.ru"/>
    <hyperlink ref="J1664" r:id="rId544" display="mailto:zio@eatom.ru"/>
    <hyperlink ref="J1665" r:id="rId545" display="mailto:zio@eatom.ru"/>
    <hyperlink ref="J1666" r:id="rId546" display="mailto:zio@eatom.ru"/>
    <hyperlink ref="J1667" r:id="rId547" display="mailto:zio@eatom.ru"/>
    <hyperlink ref="J1668" r:id="rId548" display="mailto:zio@eatom.ru"/>
    <hyperlink ref="J1669" r:id="rId549" display="mailto:zio@eatom.ru"/>
    <hyperlink ref="J1670" r:id="rId550" display="mailto:zio@eatom.ru"/>
    <hyperlink ref="J1671" r:id="rId551" display="mailto:zio@eatom.ru"/>
    <hyperlink ref="J1672" r:id="rId552" display="mailto:zio@eatom.ru"/>
    <hyperlink ref="J1673" r:id="rId553" display="mailto:zio@eatom.ru"/>
    <hyperlink ref="J1674" r:id="rId554" display="mailto:zio@eatom.ru"/>
    <hyperlink ref="J1675" r:id="rId555" display="mailto:zio@eatom.ru"/>
    <hyperlink ref="J1676" r:id="rId556" display="mailto:zio@eatom.ru"/>
    <hyperlink ref="J1677" r:id="rId557" display="mailto:zio@eatom.ru"/>
    <hyperlink ref="J1678" r:id="rId558" display="mailto:zio@eatom.ru"/>
    <hyperlink ref="J1679" r:id="rId559" display="mailto:zio@eatom.ru"/>
    <hyperlink ref="J1680" r:id="rId560" display="mailto:zio@eatom.ru"/>
    <hyperlink ref="J1681" r:id="rId561" display="mailto:zio@eatom.ru"/>
    <hyperlink ref="J1682" r:id="rId562" display="mailto:zio@eatom.ru"/>
    <hyperlink ref="J1683" r:id="rId563" display="mailto:zio@eatom.ru"/>
    <hyperlink ref="J1684" r:id="rId564" display="mailto:zio@eatom.ru"/>
    <hyperlink ref="J1685" r:id="rId565" display="mailto:zio@eatom.ru"/>
    <hyperlink ref="J1686" r:id="rId566" display="mailto:zio@eatom.ru"/>
    <hyperlink ref="J1687" r:id="rId567" display="mailto:zio@eatom.ru"/>
    <hyperlink ref="J1688" r:id="rId568" display="mailto:zio@eatom.ru"/>
    <hyperlink ref="J1689" r:id="rId569" display="mailto:zio@eatom.ru"/>
    <hyperlink ref="J1690" r:id="rId570" display="mailto:zio@eatom.ru"/>
    <hyperlink ref="J1691" r:id="rId571" display="mailto:zio@eatom.ru"/>
    <hyperlink ref="J1692" r:id="rId572" display="mailto:zio@eatom.ru"/>
    <hyperlink ref="J1693" r:id="rId573" display="mailto:zio@eatom.ru"/>
    <hyperlink ref="J1694" r:id="rId574" display="mailto:zio@eatom.ru"/>
    <hyperlink ref="J1695" r:id="rId575" display="mailto:zio@eatom.ru"/>
    <hyperlink ref="J1696" r:id="rId576" display="mailto:zio@eatom.ru"/>
    <hyperlink ref="J1697" r:id="rId577" display="mailto:zio@eatom.ru"/>
    <hyperlink ref="J1698" r:id="rId578" display="mailto:zio@eatom.ru"/>
    <hyperlink ref="J1699" r:id="rId579" display="mailto:zio@eatom.ru"/>
    <hyperlink ref="J1700" r:id="rId580" display="mailto:zio@eatom.ru"/>
    <hyperlink ref="J1701" r:id="rId581" display="mailto:zio@eatom.ru"/>
    <hyperlink ref="J1702" r:id="rId582" display="mailto:zio@eatom.ru"/>
    <hyperlink ref="J1703" r:id="rId583" display="mailto:zio@eatom.ru"/>
    <hyperlink ref="J1704" r:id="rId584" display="mailto:zio@eatom.ru"/>
    <hyperlink ref="J1705" r:id="rId585" display="mailto:zio@eatom.ru"/>
    <hyperlink ref="J1706" r:id="rId586" display="mailto:zio@eatom.ru"/>
    <hyperlink ref="J1707" r:id="rId587" display="mailto:zio@eatom.ru"/>
    <hyperlink ref="J1708" r:id="rId588" display="mailto:zio@eatom.ru"/>
    <hyperlink ref="J1709" r:id="rId589" display="mailto:zio@eatom.ru"/>
    <hyperlink ref="J1710" r:id="rId590" display="mailto:zio@eatom.ru"/>
    <hyperlink ref="J1711" r:id="rId591" display="mailto:zio@eatom.ru"/>
    <hyperlink ref="J1712" r:id="rId592" display="mailto:zio@eatom.ru"/>
    <hyperlink ref="J1713" r:id="rId593" display="mailto:zio@eatom.ru"/>
    <hyperlink ref="J1714" r:id="rId594" display="mailto:zio@eatom.ru"/>
    <hyperlink ref="J1715" r:id="rId595" display="mailto:zio@eatom.ru"/>
    <hyperlink ref="J1716" r:id="rId596" display="mailto:zio@eatom.ru"/>
    <hyperlink ref="J1717" r:id="rId597" display="mailto:zio@eatom.ru"/>
    <hyperlink ref="J1718" r:id="rId598" display="mailto:zio@eatom.ru"/>
    <hyperlink ref="J1719" r:id="rId599" display="mailto:zio@eatom.ru"/>
    <hyperlink ref="J1720" r:id="rId600" display="mailto:zio@eatom.ru"/>
    <hyperlink ref="J1721" r:id="rId601" display="mailto:zio@eatom.ru"/>
    <hyperlink ref="J1722" r:id="rId602" display="mailto:zio@eatom.ru"/>
    <hyperlink ref="J1723" r:id="rId603" display="mailto:zio@eatom.ru"/>
    <hyperlink ref="J1724" r:id="rId604" display="mailto:zio@eatom.ru"/>
    <hyperlink ref="J1725" r:id="rId605" display="mailto:zio@eatom.ru"/>
    <hyperlink ref="J1726" r:id="rId606" display="mailto:zio@eatom.ru"/>
    <hyperlink ref="J1727" r:id="rId607" display="mailto:zio@eatom.ru"/>
    <hyperlink ref="J1728" r:id="rId608" display="mailto:zio@eatom.ru"/>
    <hyperlink ref="J1729" r:id="rId609" display="mailto:zio@eatom.ru"/>
    <hyperlink ref="J1730" r:id="rId610" display="mailto:zio@eatom.ru"/>
    <hyperlink ref="J1731" r:id="rId611" display="mailto:zio@eatom.ru"/>
    <hyperlink ref="J1732" r:id="rId612" display="mailto:zio@eatom.ru"/>
    <hyperlink ref="J1733" r:id="rId613" display="mailto:zio@eatom.ru"/>
    <hyperlink ref="J1734" r:id="rId614" display="mailto:zio@eatom.ru"/>
    <hyperlink ref="J1735" r:id="rId615" display="mailto:zio@eatom.ru"/>
    <hyperlink ref="J1736" r:id="rId616" display="mailto:zio@eatom.ru"/>
    <hyperlink ref="J1737" r:id="rId617" display="mailto:zio@eatom.ru"/>
    <hyperlink ref="J1738" r:id="rId618" display="mailto:zio@eatom.ru"/>
    <hyperlink ref="J1739" r:id="rId619" display="mailto:zio@eatom.ru"/>
    <hyperlink ref="J1740" r:id="rId620" display="mailto:zio@eatom.ru"/>
    <hyperlink ref="J1741" r:id="rId621" display="mailto:zio@eatom.ru"/>
    <hyperlink ref="J1742" r:id="rId622" display="mailto:zio@eatom.ru"/>
    <hyperlink ref="J1743" r:id="rId623" display="mailto:zio@eatom.ru"/>
    <hyperlink ref="J1744" r:id="rId624" display="mailto:zio@eatom.ru"/>
    <hyperlink ref="J1745" r:id="rId625" display="mailto:zio@eatom.ru"/>
    <hyperlink ref="J1746" r:id="rId626" display="mailto:zio@eatom.ru"/>
    <hyperlink ref="J1747" r:id="rId627" display="mailto:zio@eatom.ru"/>
    <hyperlink ref="J1748" r:id="rId628" display="mailto:zio@eatom.ru"/>
    <hyperlink ref="J1749" r:id="rId629" display="mailto:zio@eatom.ru"/>
    <hyperlink ref="J1750" r:id="rId630" display="mailto:zio@eatom.ru"/>
    <hyperlink ref="J1751" r:id="rId631" display="mailto:zio@eatom.ru"/>
    <hyperlink ref="J1752" r:id="rId632" display="mailto:zio@eatom.ru"/>
    <hyperlink ref="J1753" r:id="rId633" display="mailto:zio@eatom.ru"/>
    <hyperlink ref="J1754" r:id="rId634" display="mailto:zio@eatom.ru"/>
    <hyperlink ref="J1755" r:id="rId635" display="mailto:zio@eatom.ru"/>
    <hyperlink ref="J1756" r:id="rId636" display="mailto:zio@eatom.ru"/>
    <hyperlink ref="J1757" r:id="rId637" display="mailto:zio@eatom.ru"/>
    <hyperlink ref="J1758" r:id="rId638" display="mailto:zio@eatom.ru"/>
    <hyperlink ref="J1759" r:id="rId639" display="mailto:zio@eatom.ru"/>
    <hyperlink ref="J1760" r:id="rId640" display="mailto:zio@eatom.ru"/>
    <hyperlink ref="J1761" r:id="rId641" display="mailto:zio@eatom.ru"/>
    <hyperlink ref="J1762" r:id="rId642" display="mailto:zio@eatom.ru"/>
    <hyperlink ref="J1763" r:id="rId643" display="mailto:zio@eatom.ru"/>
    <hyperlink ref="J1764" r:id="rId644" display="mailto:zio@eatom.ru"/>
    <hyperlink ref="J1765" r:id="rId645" display="mailto:zio@eatom.ru"/>
    <hyperlink ref="J1766" r:id="rId646" display="mailto:zio@eatom.ru"/>
    <hyperlink ref="J1767" r:id="rId647" display="mailto:zio@eatom.ru"/>
    <hyperlink ref="J1768" r:id="rId648" display="mailto:zio@eatom.ru"/>
    <hyperlink ref="J1769" r:id="rId649" display="mailto:zio@eatom.ru"/>
    <hyperlink ref="J1770" r:id="rId650" display="mailto:zio@eatom.ru"/>
    <hyperlink ref="J1771" r:id="rId651" display="mailto:zio@eatom.ru"/>
    <hyperlink ref="J1772" r:id="rId652" display="mailto:zio@eatom.ru"/>
    <hyperlink ref="J1773" r:id="rId653" display="mailto:zio@eatom.ru"/>
    <hyperlink ref="J1774" r:id="rId654" display="mailto:zio@eatom.ru"/>
    <hyperlink ref="J1775" r:id="rId655" display="mailto:zio@eatom.ru"/>
    <hyperlink ref="J1776" r:id="rId656" display="mailto:zio@eatom.ru"/>
    <hyperlink ref="J1777" r:id="rId657" display="mailto:zio@eatom.ru"/>
    <hyperlink ref="J1778" r:id="rId658" display="mailto:zio@eatom.ru"/>
    <hyperlink ref="J1779" r:id="rId659" display="mailto:zio@eatom.ru"/>
    <hyperlink ref="J1780" r:id="rId660" display="mailto:zio@eatom.ru"/>
    <hyperlink ref="J1781" r:id="rId661" display="mailto:zio@eatom.ru"/>
    <hyperlink ref="J1782" r:id="rId662" display="mailto:zio@eatom.ru"/>
    <hyperlink ref="J1783" r:id="rId663" display="mailto:zio@eatom.ru"/>
    <hyperlink ref="J1784" r:id="rId664" display="mailto:zio@eatom.ru"/>
    <hyperlink ref="J1785" r:id="rId665" display="mailto:zio@eatom.ru"/>
    <hyperlink ref="J1786" r:id="rId666" display="mailto:zio@eatom.ru"/>
    <hyperlink ref="J1787" r:id="rId667" display="mailto:zio@eatom.ru"/>
    <hyperlink ref="J1788" r:id="rId668" display="mailto:zio@eatom.ru"/>
    <hyperlink ref="J1789" r:id="rId669" display="mailto:zio@eatom.ru"/>
    <hyperlink ref="J1790" r:id="rId670" display="mailto:zio@eatom.ru"/>
    <hyperlink ref="J1791" r:id="rId671" display="mailto:zio@eatom.ru"/>
    <hyperlink ref="J1792" r:id="rId672" display="mailto:zio@eatom.ru"/>
    <hyperlink ref="J1793" r:id="rId673" display="mailto:zio@eatom.ru"/>
    <hyperlink ref="J1794" r:id="rId674" display="mailto:zio@eatom.ru"/>
    <hyperlink ref="J1795" r:id="rId675" display="mailto:zio@eatom.ru"/>
    <hyperlink ref="J1796" r:id="rId676" display="mailto:zio@eatom.ru"/>
    <hyperlink ref="J1797" r:id="rId677" display="mailto:zio@eatom.ru"/>
    <hyperlink ref="J1798" r:id="rId678" display="mailto:zio@eatom.ru"/>
    <hyperlink ref="J1799" r:id="rId679" display="mailto:zio@eatom.ru"/>
    <hyperlink ref="J1800" r:id="rId680" display="mailto:zio@eatom.ru"/>
    <hyperlink ref="J1801" r:id="rId681" display="mailto:zio@eatom.ru"/>
    <hyperlink ref="J1802" r:id="rId682" display="mailto:zio@eatom.ru"/>
    <hyperlink ref="J1803" r:id="rId683" display="mailto:zio@eatom.ru"/>
    <hyperlink ref="J1804" r:id="rId684" display="mailto:zio@eatom.ru"/>
    <hyperlink ref="J1805" r:id="rId685" display="mailto:zio@eatom.ru"/>
    <hyperlink ref="J1806" r:id="rId686" display="mailto:zio@eatom.ru"/>
    <hyperlink ref="J1807" r:id="rId687" display="mailto:zio@eatom.ru"/>
    <hyperlink ref="J1808" r:id="rId688" display="mailto:zio@eatom.ru"/>
    <hyperlink ref="J1809" r:id="rId689" display="mailto:zio@eatom.ru"/>
    <hyperlink ref="J1810" r:id="rId690" display="mailto:zio@eatom.ru"/>
    <hyperlink ref="J1575" r:id="rId691"/>
    <hyperlink ref="J1576" r:id="rId692"/>
    <hyperlink ref="J1577" r:id="rId693"/>
    <hyperlink ref="J1811" r:id="rId694"/>
    <hyperlink ref="J1812:J2057" r:id="rId695" display="postman@ctd.transneft.ru"/>
    <hyperlink ref="J2062" r:id="rId696"/>
    <hyperlink ref="J2060" r:id="rId697"/>
    <hyperlink ref="J2058" r:id="rId698"/>
    <hyperlink ref="J2059" r:id="rId699"/>
    <hyperlink ref="J2067" r:id="rId700"/>
    <hyperlink ref="J2061" r:id="rId701"/>
    <hyperlink ref="J2083" r:id="rId702"/>
    <hyperlink ref="J2084" r:id="rId703"/>
    <hyperlink ref="J2085:J2089" r:id="rId704" display="info@ozgm.ru"/>
    <hyperlink ref="J2090" r:id="rId705"/>
    <hyperlink ref="J2091" r:id="rId706"/>
    <hyperlink ref="J2092" r:id="rId707"/>
    <hyperlink ref="J2093" r:id="rId708"/>
    <hyperlink ref="J2094" r:id="rId709"/>
    <hyperlink ref="J2095" r:id="rId710"/>
    <hyperlink ref="J2096" r:id="rId711"/>
    <hyperlink ref="J2097" r:id="rId712"/>
    <hyperlink ref="J2098" r:id="rId713"/>
    <hyperlink ref="J2099" r:id="rId714"/>
    <hyperlink ref="J2100" r:id="rId715"/>
    <hyperlink ref="J2101" r:id="rId716"/>
    <hyperlink ref="J2102" r:id="rId717"/>
    <hyperlink ref="J2103" r:id="rId718"/>
    <hyperlink ref="J2104" r:id="rId719"/>
    <hyperlink ref="J2105" r:id="rId720"/>
    <hyperlink ref="J2106" r:id="rId721"/>
    <hyperlink ref="J2107" r:id="rId722"/>
    <hyperlink ref="J2108" r:id="rId723"/>
    <hyperlink ref="J2109" r:id="rId724"/>
    <hyperlink ref="J2110" r:id="rId725"/>
    <hyperlink ref="J2111" r:id="rId726"/>
    <hyperlink ref="J2112" r:id="rId727"/>
    <hyperlink ref="J2113" r:id="rId728"/>
    <hyperlink ref="J2114" r:id="rId729"/>
    <hyperlink ref="J2115" r:id="rId730"/>
    <hyperlink ref="J2116" r:id="rId731"/>
    <hyperlink ref="J2117" r:id="rId732"/>
    <hyperlink ref="J2118" r:id="rId733"/>
    <hyperlink ref="J2119" r:id="rId734"/>
    <hyperlink ref="J2120" r:id="rId735"/>
    <hyperlink ref="J2121" r:id="rId736"/>
    <hyperlink ref="J2122" r:id="rId737"/>
    <hyperlink ref="J2123" r:id="rId738"/>
    <hyperlink ref="J2124" r:id="rId739"/>
    <hyperlink ref="J2125" r:id="rId740"/>
    <hyperlink ref="J2126" r:id="rId741"/>
    <hyperlink ref="J2127" r:id="rId742"/>
    <hyperlink ref="J2128" r:id="rId743"/>
    <hyperlink ref="J2129" r:id="rId744"/>
    <hyperlink ref="J2130" r:id="rId745"/>
    <hyperlink ref="J2131" r:id="rId746"/>
    <hyperlink ref="J2132" r:id="rId747"/>
    <hyperlink ref="J2133" r:id="rId748"/>
    <hyperlink ref="J2134" r:id="rId749"/>
    <hyperlink ref="J2135" r:id="rId750"/>
    <hyperlink ref="J2136" r:id="rId751"/>
    <hyperlink ref="J2137" r:id="rId752"/>
    <hyperlink ref="J2138" r:id="rId753"/>
    <hyperlink ref="J2139" r:id="rId754"/>
    <hyperlink ref="J2140" r:id="rId755"/>
    <hyperlink ref="J2141" r:id="rId756"/>
    <hyperlink ref="J2142" r:id="rId757"/>
    <hyperlink ref="J2144" r:id="rId758"/>
    <hyperlink ref="J2145" r:id="rId759"/>
    <hyperlink ref="J2143" r:id="rId760"/>
    <hyperlink ref="J2146" r:id="rId761"/>
    <hyperlink ref="J2147" r:id="rId762"/>
    <hyperlink ref="J2148:J2150" r:id="rId763" display="nf-orn@mail.ru"/>
    <hyperlink ref="E2151" r:id="rId764" display="http://www.list-org.com/list.php?okved=25.13.2"/>
    <hyperlink ref="J2159" r:id="rId765"/>
    <hyperlink ref="J2160:J2173" r:id="rId766" display="info@elinar-broiler.ru "/>
    <hyperlink ref="J2174" r:id="rId767"/>
    <hyperlink ref="J2175" r:id="rId768"/>
    <hyperlink ref="J2190" r:id="rId769"/>
    <hyperlink ref="J2191:J2192" r:id="rId770" display="wector.info@gmail.com"/>
    <hyperlink ref="J2193" r:id="rId771"/>
    <hyperlink ref="J2177" r:id="rId772"/>
    <hyperlink ref="J2217" r:id="rId773" display="mailto:sales@po-bereg.ru"/>
    <hyperlink ref="J2268" r:id="rId774"/>
    <hyperlink ref="J2269" r:id="rId775"/>
    <hyperlink ref="J2304" r:id="rId776"/>
    <hyperlink ref="J2305" r:id="rId777"/>
    <hyperlink ref="J2306" r:id="rId778"/>
    <hyperlink ref="J2307" r:id="rId779"/>
    <hyperlink ref="J2308" r:id="rId780"/>
    <hyperlink ref="J2309" r:id="rId781"/>
    <hyperlink ref="J2316" r:id="rId782"/>
    <hyperlink ref="J2317" r:id="rId783"/>
    <hyperlink ref="J2318" r:id="rId784"/>
    <hyperlink ref="J2319" r:id="rId785"/>
    <hyperlink ref="J2320" r:id="rId786"/>
    <hyperlink ref="J2321" r:id="rId787"/>
    <hyperlink ref="J2322" r:id="rId788"/>
    <hyperlink ref="J2323" r:id="rId789"/>
    <hyperlink ref="J2324" r:id="rId790"/>
    <hyperlink ref="J2325" r:id="rId791" display="mailto:info@formastroy.ru"/>
    <hyperlink ref="J2326" r:id="rId792" display="mailto:info@formastroy.ru"/>
    <hyperlink ref="J2327" r:id="rId793" display="mailto:info@formastroy.ru"/>
    <hyperlink ref="J2328" r:id="rId794"/>
    <hyperlink ref="J2329:J2331" r:id="rId795" display="m74480@mail.ru"/>
    <hyperlink ref="J2332" r:id="rId796"/>
    <hyperlink ref="J2333" r:id="rId797"/>
    <hyperlink ref="J2334" r:id="rId798"/>
    <hyperlink ref="J2335:J2338" r:id="rId799" display="vmarkov@alpintech.ru"/>
    <hyperlink ref="J2270:J2274" r:id="rId800" display="le-gran@legran.ru"/>
    <hyperlink ref="J2434" r:id="rId801"/>
    <hyperlink ref="J2444" r:id="rId802"/>
    <hyperlink ref="J2454" r:id="rId803"/>
    <hyperlink ref="J2455" r:id="rId804"/>
    <hyperlink ref="J2456" r:id="rId805"/>
    <hyperlink ref="J2457" r:id="rId806"/>
    <hyperlink ref="J2458" r:id="rId807"/>
    <hyperlink ref="J2459" r:id="rId808"/>
    <hyperlink ref="J2460" r:id="rId809"/>
    <hyperlink ref="J2461" r:id="rId810"/>
    <hyperlink ref="J2462" r:id="rId811"/>
    <hyperlink ref="J2463" r:id="rId812"/>
    <hyperlink ref="J2464" r:id="rId813"/>
    <hyperlink ref="J2465" r:id="rId814"/>
    <hyperlink ref="J2466" r:id="rId815"/>
    <hyperlink ref="J2467" r:id="rId816"/>
    <hyperlink ref="J2468" r:id="rId817"/>
    <hyperlink ref="J2469" r:id="rId818"/>
    <hyperlink ref="J2470" r:id="rId819"/>
    <hyperlink ref="J2471" r:id="rId820"/>
    <hyperlink ref="J2472" r:id="rId821"/>
    <hyperlink ref="J2473" r:id="rId822"/>
    <hyperlink ref="J2474" r:id="rId823"/>
    <hyperlink ref="J2445" r:id="rId824"/>
    <hyperlink ref="J2446" r:id="rId825"/>
    <hyperlink ref="J2447" r:id="rId826"/>
    <hyperlink ref="J2448" r:id="rId827"/>
    <hyperlink ref="J2449" r:id="rId828"/>
    <hyperlink ref="J2450" r:id="rId829"/>
    <hyperlink ref="J2451" r:id="rId830"/>
    <hyperlink ref="J2452" r:id="rId831"/>
    <hyperlink ref="J2453" r:id="rId832"/>
    <hyperlink ref="J2435:J2443" r:id="rId833" display="debut12@yandex.ru"/>
    <hyperlink ref="J652:J653" r:id="rId834" display="soyuz@fcdt.ru"/>
    <hyperlink ref="J764:J766" r:id="rId835" display="airsilk_Dbruskov@korolev-net.ru"/>
    <hyperlink ref="J768:J771" r:id="rId836" display="npoit@npoit.ru"/>
    <hyperlink ref="J787:J789" r:id="rId837" display="mp@metallprofil.ru"/>
    <hyperlink ref="J828" r:id="rId838"/>
    <hyperlink ref="J829" r:id="rId839"/>
    <hyperlink ref="J830" r:id="rId840"/>
    <hyperlink ref="J831" r:id="rId841"/>
    <hyperlink ref="J832" r:id="rId842"/>
    <hyperlink ref="J833" r:id="rId843"/>
    <hyperlink ref="J834" r:id="rId844"/>
    <hyperlink ref="J835" r:id="rId845"/>
    <hyperlink ref="J836" r:id="rId846"/>
    <hyperlink ref="J837" r:id="rId847"/>
    <hyperlink ref="J838" r:id="rId848"/>
    <hyperlink ref="J839" r:id="rId849"/>
    <hyperlink ref="J840" r:id="rId850"/>
    <hyperlink ref="J841" r:id="rId851"/>
    <hyperlink ref="J842" r:id="rId852"/>
    <hyperlink ref="J843" r:id="rId853"/>
    <hyperlink ref="J844" r:id="rId854"/>
    <hyperlink ref="J845" r:id="rId855"/>
    <hyperlink ref="J846" r:id="rId856"/>
    <hyperlink ref="J847" r:id="rId857"/>
    <hyperlink ref="J848" r:id="rId858"/>
    <hyperlink ref="J849" r:id="rId859"/>
    <hyperlink ref="J850" r:id="rId860"/>
    <hyperlink ref="J851" r:id="rId861"/>
    <hyperlink ref="J852" r:id="rId862"/>
    <hyperlink ref="J853" r:id="rId863"/>
    <hyperlink ref="J854" r:id="rId864"/>
    <hyperlink ref="J855" r:id="rId865"/>
    <hyperlink ref="J856" r:id="rId866"/>
    <hyperlink ref="J857" r:id="rId867"/>
    <hyperlink ref="J858" r:id="rId868"/>
    <hyperlink ref="J859" r:id="rId869"/>
    <hyperlink ref="J860" r:id="rId870"/>
    <hyperlink ref="J861" r:id="rId871"/>
    <hyperlink ref="J862" r:id="rId872"/>
    <hyperlink ref="J863" r:id="rId873"/>
    <hyperlink ref="J864" r:id="rId874"/>
    <hyperlink ref="J865" r:id="rId875"/>
    <hyperlink ref="J866" r:id="rId876"/>
    <hyperlink ref="J867" r:id="rId877"/>
    <hyperlink ref="J868" r:id="rId878"/>
    <hyperlink ref="J869" r:id="rId879"/>
    <hyperlink ref="J870" r:id="rId880"/>
    <hyperlink ref="J871" r:id="rId881"/>
    <hyperlink ref="J872" r:id="rId882"/>
    <hyperlink ref="J873" r:id="rId883"/>
    <hyperlink ref="J874" r:id="rId884"/>
    <hyperlink ref="J875" r:id="rId885"/>
    <hyperlink ref="J876" r:id="rId886"/>
    <hyperlink ref="J877" r:id="rId887"/>
    <hyperlink ref="J878" r:id="rId888"/>
    <hyperlink ref="J879" r:id="rId889"/>
    <hyperlink ref="J880" r:id="rId890"/>
    <hyperlink ref="J881" r:id="rId891"/>
    <hyperlink ref="J882" r:id="rId892"/>
    <hyperlink ref="J883" r:id="rId893"/>
    <hyperlink ref="J884" r:id="rId894"/>
    <hyperlink ref="J885" r:id="rId895"/>
    <hyperlink ref="J886" r:id="rId896"/>
    <hyperlink ref="J887" r:id="rId897"/>
    <hyperlink ref="J888" r:id="rId898"/>
    <hyperlink ref="J889" r:id="rId899"/>
    <hyperlink ref="J890" r:id="rId900"/>
    <hyperlink ref="J891" r:id="rId901"/>
    <hyperlink ref="J892" r:id="rId902"/>
    <hyperlink ref="J893" r:id="rId903"/>
    <hyperlink ref="J894" r:id="rId904"/>
    <hyperlink ref="J895" r:id="rId905"/>
    <hyperlink ref="J896" r:id="rId906"/>
    <hyperlink ref="J897" r:id="rId907"/>
    <hyperlink ref="J898" r:id="rId908"/>
    <hyperlink ref="J899" r:id="rId909"/>
    <hyperlink ref="J900" r:id="rId910"/>
    <hyperlink ref="J901" r:id="rId911"/>
    <hyperlink ref="J902" r:id="rId912"/>
    <hyperlink ref="J903" r:id="rId913"/>
    <hyperlink ref="J904" r:id="rId914"/>
    <hyperlink ref="J905" r:id="rId915"/>
    <hyperlink ref="J906" r:id="rId916"/>
    <hyperlink ref="J907" r:id="rId917"/>
    <hyperlink ref="J908" r:id="rId918"/>
    <hyperlink ref="J909" r:id="rId919"/>
    <hyperlink ref="J910" r:id="rId920"/>
    <hyperlink ref="J911" r:id="rId921"/>
    <hyperlink ref="J912" r:id="rId922"/>
    <hyperlink ref="J913" r:id="rId923"/>
    <hyperlink ref="J914" r:id="rId924"/>
    <hyperlink ref="J915" r:id="rId925"/>
    <hyperlink ref="J916" r:id="rId926"/>
    <hyperlink ref="J917" r:id="rId927"/>
    <hyperlink ref="J918" r:id="rId928"/>
    <hyperlink ref="J919" r:id="rId929"/>
    <hyperlink ref="J920" r:id="rId930"/>
    <hyperlink ref="J921" r:id="rId931"/>
    <hyperlink ref="J922" r:id="rId932"/>
    <hyperlink ref="J923" r:id="rId933"/>
    <hyperlink ref="J924" r:id="rId934"/>
    <hyperlink ref="J925" r:id="rId935"/>
    <hyperlink ref="J926" r:id="rId936"/>
    <hyperlink ref="J927" r:id="rId937"/>
    <hyperlink ref="J928" r:id="rId938"/>
    <hyperlink ref="J929" r:id="rId939"/>
    <hyperlink ref="J930" r:id="rId940"/>
    <hyperlink ref="J931" r:id="rId941"/>
    <hyperlink ref="J932" r:id="rId942"/>
    <hyperlink ref="J933" r:id="rId943"/>
    <hyperlink ref="J934" r:id="rId944"/>
    <hyperlink ref="J935" r:id="rId945"/>
    <hyperlink ref="J936" r:id="rId946"/>
    <hyperlink ref="J937" r:id="rId947"/>
    <hyperlink ref="J938" r:id="rId948"/>
    <hyperlink ref="J939" r:id="rId949"/>
    <hyperlink ref="J940" r:id="rId950"/>
    <hyperlink ref="J941" r:id="rId951"/>
    <hyperlink ref="J942" r:id="rId952"/>
    <hyperlink ref="J943" r:id="rId953"/>
    <hyperlink ref="J944" r:id="rId954"/>
    <hyperlink ref="J945" r:id="rId955"/>
    <hyperlink ref="J946" r:id="rId956"/>
    <hyperlink ref="J947" r:id="rId957"/>
    <hyperlink ref="J948" r:id="rId958"/>
    <hyperlink ref="J949" r:id="rId959"/>
    <hyperlink ref="J950" r:id="rId960"/>
    <hyperlink ref="J951" r:id="rId961"/>
    <hyperlink ref="J952" r:id="rId962"/>
    <hyperlink ref="J953" r:id="rId963"/>
    <hyperlink ref="J954" r:id="rId964"/>
    <hyperlink ref="J955" r:id="rId965"/>
    <hyperlink ref="J956" r:id="rId966"/>
    <hyperlink ref="J957" r:id="rId967"/>
    <hyperlink ref="J958" r:id="rId968"/>
    <hyperlink ref="J959" r:id="rId969"/>
    <hyperlink ref="J960" r:id="rId970"/>
    <hyperlink ref="J961" r:id="rId971"/>
    <hyperlink ref="J962" r:id="rId972"/>
    <hyperlink ref="J963" r:id="rId973"/>
    <hyperlink ref="J964" r:id="rId974"/>
    <hyperlink ref="J965" r:id="rId975"/>
    <hyperlink ref="J2508" r:id="rId976"/>
    <hyperlink ref="J2509" r:id="rId977"/>
    <hyperlink ref="J2510" r:id="rId978" display="mailto:info@nordway.ru"/>
    <hyperlink ref="J2511" r:id="rId979" display="mailto:info@nordway.ru"/>
    <hyperlink ref="J2512" r:id="rId980" display="mailto:info@nordway.ru"/>
    <hyperlink ref="J2513" r:id="rId981"/>
    <hyperlink ref="J2514" r:id="rId982"/>
    <hyperlink ref="J2515" r:id="rId983"/>
    <hyperlink ref="J2516" r:id="rId984"/>
    <hyperlink ref="J2517" r:id="rId985"/>
    <hyperlink ref="J2518" r:id="rId986"/>
    <hyperlink ref="J2519" r:id="rId987"/>
    <hyperlink ref="J2520" r:id="rId988"/>
    <hyperlink ref="J2535" r:id="rId989"/>
    <hyperlink ref="J2536" r:id="rId990"/>
    <hyperlink ref="J2537" r:id="rId991"/>
    <hyperlink ref="J1224:J1229" r:id="rId992" display="rtsoft@rtsoft.ru "/>
    <hyperlink ref="J1231" r:id="rId993" display="tli@vdktel.ru"/>
    <hyperlink ref="J1232" r:id="rId994" display="tli@vdktel.ru"/>
    <hyperlink ref="J1233" r:id="rId995" display="tli@vdktel.ru"/>
    <hyperlink ref="J1234" r:id="rId996" display="tli@vdktel.ru"/>
    <hyperlink ref="J1235" r:id="rId997" display="tli@vdktel.ru"/>
    <hyperlink ref="J1236" r:id="rId998" display="tli@vdktel.ru"/>
    <hyperlink ref="J1237" r:id="rId999" display="tli@vdktel.ru"/>
    <hyperlink ref="J1238" r:id="rId1000" display="tli@vdktel.ru"/>
    <hyperlink ref="J1239" r:id="rId1001" display="tli@vdktel.ru"/>
    <hyperlink ref="J1240" r:id="rId1002" display="tli@vdktel.ru"/>
    <hyperlink ref="J1280:J1283" r:id="rId1003" display="dubravamebel@yandex.ru"/>
    <hyperlink ref="J1285:J1290" r:id="rId1004" display="dubravamebel@yandex.ru"/>
    <hyperlink ref="J1350:J1351" r:id="rId1005" display="voshleb@hotbox.ru"/>
    <hyperlink ref="J1478" r:id="rId1006"/>
    <hyperlink ref="E2152" r:id="rId1007" display="http://www.list-org.com/list.php?okved=25.13.2"/>
    <hyperlink ref="E2153" r:id="rId1008" display="http://www.list-org.com/list.php?okved=25.13.2"/>
    <hyperlink ref="E2154" r:id="rId1009" display="http://www.list-org.com/list.php?okved=25.13.2"/>
    <hyperlink ref="E2155" r:id="rId1010" display="http://www.list-org.com/list.php?okved=25.13.2"/>
    <hyperlink ref="E2156" r:id="rId1011" display="http://www.list-org.com/list.php?okved=25.13.2"/>
    <hyperlink ref="J2542" r:id="rId1012"/>
    <hyperlink ref="J2543" r:id="rId1013"/>
    <hyperlink ref="J2544" r:id="rId1014"/>
    <hyperlink ref="J2545" r:id="rId1015"/>
    <hyperlink ref="J2546" r:id="rId1016"/>
    <hyperlink ref="J2547" r:id="rId1017"/>
    <hyperlink ref="J2548" r:id="rId1018"/>
    <hyperlink ref="J2549" r:id="rId1019"/>
    <hyperlink ref="J2550" r:id="rId1020"/>
    <hyperlink ref="J2551" r:id="rId1021"/>
    <hyperlink ref="J2552" r:id="rId1022"/>
    <hyperlink ref="J2553" r:id="rId1023"/>
    <hyperlink ref="J2554" r:id="rId1024"/>
    <hyperlink ref="J2555" r:id="rId1025"/>
    <hyperlink ref="J2556" r:id="rId1026"/>
    <hyperlink ref="J2557" r:id="rId1027"/>
    <hyperlink ref="J2558" r:id="rId1028"/>
    <hyperlink ref="J2559" r:id="rId1029"/>
    <hyperlink ref="J2560" r:id="rId1030"/>
    <hyperlink ref="J2561" r:id="rId1031"/>
    <hyperlink ref="J2562" r:id="rId1032"/>
    <hyperlink ref="J2563" r:id="rId1033"/>
    <hyperlink ref="J2564" r:id="rId1034"/>
    <hyperlink ref="J2565" r:id="rId1035"/>
    <hyperlink ref="J2566" r:id="rId1036"/>
    <hyperlink ref="J2567" r:id="rId1037"/>
    <hyperlink ref="J2568" r:id="rId1038"/>
    <hyperlink ref="J2569" r:id="rId1039"/>
    <hyperlink ref="J2570" r:id="rId1040"/>
    <hyperlink ref="J2571" r:id="rId1041"/>
    <hyperlink ref="J2572" r:id="rId1042"/>
    <hyperlink ref="J2573" r:id="rId1043"/>
    <hyperlink ref="J2574" r:id="rId1044"/>
    <hyperlink ref="J2575" r:id="rId1045"/>
    <hyperlink ref="J2576" r:id="rId1046"/>
    <hyperlink ref="J2577" r:id="rId1047"/>
    <hyperlink ref="J2578" r:id="rId1048"/>
    <hyperlink ref="J2579" r:id="rId1049"/>
    <hyperlink ref="J2580" r:id="rId1050"/>
    <hyperlink ref="J2581" r:id="rId1051"/>
    <hyperlink ref="J2582" r:id="rId1052"/>
    <hyperlink ref="J2583" r:id="rId1053"/>
    <hyperlink ref="J2584" r:id="rId1054"/>
    <hyperlink ref="J2585" r:id="rId1055"/>
    <hyperlink ref="J2586" r:id="rId1056"/>
    <hyperlink ref="J2587" r:id="rId1057"/>
    <hyperlink ref="J2588" r:id="rId1058"/>
    <hyperlink ref="J2589" r:id="rId1059"/>
    <hyperlink ref="J2590" r:id="rId1060"/>
    <hyperlink ref="J2591" r:id="rId1061"/>
    <hyperlink ref="J2592" r:id="rId1062"/>
    <hyperlink ref="J2593" r:id="rId1063"/>
    <hyperlink ref="J2594" r:id="rId1064"/>
    <hyperlink ref="J2595" r:id="rId1065"/>
    <hyperlink ref="J2596" r:id="rId1066"/>
    <hyperlink ref="J2597" r:id="rId1067"/>
    <hyperlink ref="J2598" r:id="rId1068"/>
    <hyperlink ref="J2599" r:id="rId1069"/>
    <hyperlink ref="J2600" r:id="rId1070"/>
    <hyperlink ref="J2601" r:id="rId1071"/>
    <hyperlink ref="J2602" r:id="rId1072"/>
    <hyperlink ref="J2603" r:id="rId1073"/>
    <hyperlink ref="J2604" r:id="rId1074"/>
    <hyperlink ref="J2605" r:id="rId1075"/>
    <hyperlink ref="J2606" r:id="rId1076"/>
    <hyperlink ref="J2607" r:id="rId1077"/>
    <hyperlink ref="J2608" r:id="rId1078"/>
    <hyperlink ref="J2693" r:id="rId1079"/>
    <hyperlink ref="J2709" r:id="rId1080"/>
    <hyperlink ref="J2694" r:id="rId1081"/>
    <hyperlink ref="J2710" r:id="rId1082"/>
    <hyperlink ref="J2711" r:id="rId1083"/>
    <hyperlink ref="J2701" r:id="rId1084"/>
    <hyperlink ref="J2704" r:id="rId1085"/>
    <hyperlink ref="J2705:J2707" r:id="rId1086" display="Tatiyanafilcheva@starion.co.kr"/>
    <hyperlink ref="J2707" r:id="rId1087"/>
    <hyperlink ref="J2717" r:id="rId1088"/>
    <hyperlink ref="J2718" r:id="rId1089"/>
    <hyperlink ref="J2719" r:id="rId1090"/>
    <hyperlink ref="J2720" r:id="rId1091"/>
    <hyperlink ref="J2721" r:id="rId1092"/>
    <hyperlink ref="J2722" r:id="rId1093"/>
    <hyperlink ref="J2723" r:id="rId1094"/>
    <hyperlink ref="J2726" r:id="rId1095"/>
    <hyperlink ref="J2725" r:id="rId1096"/>
    <hyperlink ref="J2728" r:id="rId1097"/>
    <hyperlink ref="J2729" r:id="rId1098"/>
    <hyperlink ref="J2730" r:id="rId1099"/>
    <hyperlink ref="J2731" r:id="rId1100"/>
    <hyperlink ref="J2732" r:id="rId1101"/>
    <hyperlink ref="J2733" r:id="rId1102"/>
    <hyperlink ref="J2734" r:id="rId1103"/>
    <hyperlink ref="J2735" r:id="rId1104"/>
    <hyperlink ref="J2736" r:id="rId1105"/>
    <hyperlink ref="J2737" r:id="rId1106"/>
    <hyperlink ref="J2738" r:id="rId1107"/>
    <hyperlink ref="J2739" r:id="rId1108"/>
    <hyperlink ref="J2740" r:id="rId1109"/>
    <hyperlink ref="J2741" r:id="rId1110"/>
    <hyperlink ref="J2742" r:id="rId1111"/>
    <hyperlink ref="J2743" r:id="rId1112"/>
  </hyperlinks>
  <pageMargins left="0.7" right="0.7" top="0.75" bottom="0.75" header="0.3" footer="0.3"/>
  <pageSetup paperSize="9" scale="31" orientation="portrait" r:id="rId1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2015-08-03T09:24:34Z</dcterms:modified>
</cp:coreProperties>
</file>